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2" sheetId="4" r:id="rId1"/>
  </sheets>
  <calcPr calcId="145621"/>
</workbook>
</file>

<file path=xl/calcChain.xml><?xml version="1.0" encoding="utf-8"?>
<calcChain xmlns="http://schemas.openxmlformats.org/spreadsheetml/2006/main">
  <c r="K240" i="4" l="1"/>
  <c r="K256" i="4" s="1"/>
  <c r="K233" i="4"/>
  <c r="L233" i="4" s="1"/>
  <c r="L231" i="4"/>
  <c r="K231" i="4"/>
  <c r="K221" i="4"/>
  <c r="L221" i="4" s="1"/>
  <c r="L212" i="4"/>
  <c r="K212" i="4"/>
  <c r="K188" i="4"/>
  <c r="L188" i="4" s="1"/>
  <c r="L177" i="4"/>
  <c r="K177" i="4"/>
  <c r="K171" i="4"/>
  <c r="L171" i="4" s="1"/>
  <c r="L166" i="4"/>
  <c r="K166" i="4"/>
  <c r="L160" i="4"/>
  <c r="K155" i="4"/>
  <c r="L155" i="4" s="1"/>
  <c r="L150" i="4"/>
  <c r="K150" i="4"/>
  <c r="K139" i="4"/>
  <c r="L139" i="4" s="1"/>
  <c r="L121" i="4"/>
  <c r="K121" i="4"/>
  <c r="L98" i="4"/>
  <c r="L94" i="4"/>
  <c r="L77" i="4"/>
  <c r="K77" i="4"/>
  <c r="L66" i="4"/>
  <c r="L45" i="4"/>
  <c r="L22" i="4"/>
  <c r="K22" i="4"/>
  <c r="X19" i="4"/>
  <c r="M19" i="4"/>
  <c r="I18" i="4"/>
  <c r="I11" i="4"/>
  <c r="I10" i="4"/>
  <c r="L240" i="4" l="1"/>
  <c r="L256" i="4" s="1"/>
  <c r="L257" i="4" s="1"/>
</calcChain>
</file>

<file path=xl/sharedStrings.xml><?xml version="1.0" encoding="utf-8"?>
<sst xmlns="http://schemas.openxmlformats.org/spreadsheetml/2006/main" count="560" uniqueCount="312">
  <si>
    <t>ОТЧЕТ</t>
  </si>
  <si>
    <t xml:space="preserve">ООО "Уют" </t>
  </si>
  <si>
    <t xml:space="preserve">о выполнении договора управления многоквартирным домом, </t>
  </si>
  <si>
    <t xml:space="preserve"> работ и услуг по статье "Содержание и текущий ремонт жилищного фонда"  за 2021 год</t>
  </si>
  <si>
    <t>в многоквартирном доме № 32 по ул. Профсоюзов</t>
  </si>
  <si>
    <t>Задолженность на 01.01.2021г.</t>
  </si>
  <si>
    <t>руб.</t>
  </si>
  <si>
    <t>Начислено всего</t>
  </si>
  <si>
    <t>в том числе:</t>
  </si>
  <si>
    <t>Содержание и текущий ремонт жилищного фонда</t>
  </si>
  <si>
    <t>Коммунальные услуги</t>
  </si>
  <si>
    <t xml:space="preserve">в том числе: </t>
  </si>
  <si>
    <t>Горячее водоснабжение</t>
  </si>
  <si>
    <t>Холодное водоснабжение</t>
  </si>
  <si>
    <t>Водоотведение</t>
  </si>
  <si>
    <t>Отопление</t>
  </si>
  <si>
    <t>Электроэнергия</t>
  </si>
  <si>
    <t>Задолженность на 01.01.2022г.</t>
  </si>
  <si>
    <t>Всего оплачено</t>
  </si>
  <si>
    <t>% оплаты</t>
  </si>
  <si>
    <t>№ п.п</t>
  </si>
  <si>
    <t>Статья расхода, наименование услуги</t>
  </si>
  <si>
    <t>Ед. измер.</t>
  </si>
  <si>
    <t>Тариф на 1м2</t>
  </si>
  <si>
    <t>План</t>
  </si>
  <si>
    <t>Февраль</t>
  </si>
  <si>
    <t>Март</t>
  </si>
  <si>
    <t>Апрель</t>
  </si>
  <si>
    <t>Майй</t>
  </si>
  <si>
    <t>Июнь</t>
  </si>
  <si>
    <t>Июль</t>
  </si>
  <si>
    <t>Август</t>
  </si>
  <si>
    <t>Сентябрь</t>
  </si>
  <si>
    <t>Октябрь</t>
  </si>
  <si>
    <t>Ноябрь</t>
  </si>
  <si>
    <t>Примечание</t>
  </si>
  <si>
    <t>Общая площадь квартир</t>
  </si>
  <si>
    <t>м2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</si>
  <si>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</si>
  <si>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</si>
  <si>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В том числе:</t>
  </si>
  <si>
    <t>ремонт (бетонирование) элементов крыльца</t>
  </si>
  <si>
    <t>шт./м2.</t>
  </si>
  <si>
    <t>1/0,4</t>
  </si>
  <si>
    <t>ремонт обрамления ступеней крыльца металлическим уголком (сварка)</t>
  </si>
  <si>
    <t>шт.</t>
  </si>
  <si>
    <t>ремонт металлических поручней крыльца (сварка)</t>
  </si>
  <si>
    <t>шт./м.п.</t>
  </si>
  <si>
    <t>1/1,3</t>
  </si>
  <si>
    <t xml:space="preserve">   ремонт отмостки</t>
  </si>
  <si>
    <t>ремонт входных металлических дверей (сварка)</t>
  </si>
  <si>
    <t>1/2,73</t>
  </si>
  <si>
    <t xml:space="preserve">замена (установка) доводчика входной двери </t>
  </si>
  <si>
    <t xml:space="preserve">   ремонт доводчика входных групп</t>
  </si>
  <si>
    <t>раз</t>
  </si>
  <si>
    <t xml:space="preserve">утепление, уплотнение примыкания входной двери </t>
  </si>
  <si>
    <t>м.п.</t>
  </si>
  <si>
    <t>установка иформационных   стендов в подъезде</t>
  </si>
  <si>
    <t>шт</t>
  </si>
  <si>
    <t>-</t>
  </si>
  <si>
    <t xml:space="preserve">    ремонт (укрепление) надподъездных табличек</t>
  </si>
  <si>
    <t>ремонт (укрепление) досок объявлений</t>
  </si>
  <si>
    <t>ремонт (укрепление) тамбурной деревянной двери</t>
  </si>
  <si>
    <t>м2.</t>
  </si>
  <si>
    <t>замена (установка) и окраска притворных планок деревянной двери</t>
  </si>
  <si>
    <t>м.п./м2.</t>
  </si>
  <si>
    <t xml:space="preserve">замена (установка) пружин деревянных дверей </t>
  </si>
  <si>
    <t>заделка ниш под электрическими щитами (лист оцинкованный)</t>
  </si>
  <si>
    <t>5/0,88</t>
  </si>
  <si>
    <t>ремонт отдельных участков пола в местах общего пользования</t>
  </si>
  <si>
    <t>восстановление ограждения лестничных маршей (сварка)</t>
  </si>
  <si>
    <t xml:space="preserve">    ремонт межпанельных стыков         </t>
  </si>
  <si>
    <t>м.п</t>
  </si>
  <si>
    <t xml:space="preserve">   окраска цоколя</t>
  </si>
  <si>
    <t>окраска входных групп</t>
  </si>
  <si>
    <t>Содержание крыш</t>
  </si>
  <si>
    <t xml:space="preserve">очистка кровли от снега </t>
  </si>
  <si>
    <t>очистка снега и наледи от водоприемных воронок внутреннего водостока</t>
  </si>
  <si>
    <t>5/5</t>
  </si>
  <si>
    <t>очистка кровли от грязи, мусора, листьев</t>
  </si>
  <si>
    <t>раз/м2</t>
  </si>
  <si>
    <t>2/1312,4</t>
  </si>
  <si>
    <t>восстановление примыкания вент. труб, трубы вытяжки системы канализации</t>
  </si>
  <si>
    <t>шт./м2</t>
  </si>
  <si>
    <t>180/360</t>
  </si>
  <si>
    <t>ремонт и установка зонтов вент. труб</t>
  </si>
  <si>
    <t>ремонт (наплавление) разрушенной парапетной плиты</t>
  </si>
  <si>
    <t>восстановление герметизации примыкания парапетных плит</t>
  </si>
  <si>
    <t>восстановление герметизации примыкания кровельного ковра к парапету</t>
  </si>
  <si>
    <t>ремонт люка выхода на кровлю под.№1,5</t>
  </si>
  <si>
    <t>очистка снега с подъездных козырьков</t>
  </si>
  <si>
    <t>шт./раз</t>
  </si>
  <si>
    <t>8/2</t>
  </si>
  <si>
    <t xml:space="preserve">очистка снеговых навесов и наледи с балконных козырьков верхних этажей </t>
  </si>
  <si>
    <t>10/2</t>
  </si>
  <si>
    <t>ремонт кровли,подклеивание изоласта</t>
  </si>
  <si>
    <t>установка (замена) запорного устройства  (замок)</t>
  </si>
  <si>
    <t>уборка мусора на чердаке</t>
  </si>
  <si>
    <t>м2./раз</t>
  </si>
  <si>
    <t>1312,4/2</t>
  </si>
  <si>
    <t xml:space="preserve"> ремонт (укрепление) дверей, люка выхода на чердак и кровлю</t>
  </si>
  <si>
    <t>раз.</t>
  </si>
  <si>
    <t xml:space="preserve">ремонт балконных козырьков  </t>
  </si>
  <si>
    <t>шт/м2</t>
  </si>
  <si>
    <t>дератизация чердачного помещения</t>
  </si>
  <si>
    <t xml:space="preserve">опечатывание чердачных помещений </t>
  </si>
  <si>
    <t>52</t>
  </si>
  <si>
    <t>Содержание подвалов</t>
  </si>
  <si>
    <t>утепление продухов, цокольных окон мин.ватой</t>
  </si>
  <si>
    <t>шт./м3</t>
  </si>
  <si>
    <t>5/2</t>
  </si>
  <si>
    <t>опечатывание  подвальных дверей</t>
  </si>
  <si>
    <t>подсыпка подвалов песком</t>
  </si>
  <si>
    <t>м3</t>
  </si>
  <si>
    <t>дератизация подвального помещения</t>
  </si>
  <si>
    <t>уборка подвала от мусора</t>
  </si>
  <si>
    <t>обеспечение освещения в подвале</t>
  </si>
  <si>
    <t xml:space="preserve">смена перегоревших электрических лампочек </t>
  </si>
  <si>
    <t>Содержание  мусоропроводов</t>
  </si>
  <si>
    <t>проверка технического состояния и работоспособности элементов мусоропровод.</t>
  </si>
  <si>
    <t>еженедельно</t>
  </si>
  <si>
    <t xml:space="preserve">при выявление засоров - их устранение. </t>
  </si>
  <si>
    <t xml:space="preserve">незамедлительно </t>
  </si>
  <si>
    <t>258</t>
  </si>
  <si>
    <t xml:space="preserve">при выявлении повреждений и нарушений - разработка (при необходимости) плана восстановительных работ и проведение восстановительных работ,включая воссатновление работоспособности вентиляционных и промывочных устройств мусоропроводов, крышек мусороприемных клапанов и шиберных устройств </t>
  </si>
  <si>
    <t xml:space="preserve">согласно плану восстановительных работ </t>
  </si>
  <si>
    <t>32</t>
  </si>
  <si>
    <t>удаление мусора из мусоросборных камер</t>
  </si>
  <si>
    <t>ежедневно в течение недели, за исключением одного выходного дня и праздничных дней</t>
  </si>
  <si>
    <t>305</t>
  </si>
  <si>
    <t>чистка, промывка и дезинфекция загрузочных клапанов стволов мусоропроводов, мусоросборной камеры и ее оборудования</t>
  </si>
  <si>
    <t>1 раз в месяц</t>
  </si>
  <si>
    <t>12</t>
  </si>
  <si>
    <t>ремонт мусороприемных клапанов (сварка)</t>
  </si>
  <si>
    <t>заделка отверстий мусоропровода</t>
  </si>
  <si>
    <t>покраска, побелка мусороприемной камеры</t>
  </si>
  <si>
    <t xml:space="preserve">    замена контейнера</t>
  </si>
  <si>
    <t>ремонт  мусороприемного контейнера  (сварка)</t>
  </si>
  <si>
    <t>восстановление работоспособности вентиляционных устройств</t>
  </si>
  <si>
    <t xml:space="preserve">   укрепление, утепление и мелкий ремонт двери</t>
  </si>
  <si>
    <t>ремонт металлической двери (сварка)</t>
  </si>
  <si>
    <t>замена запорного устройства  (замок)</t>
  </si>
  <si>
    <t>Содержание  систем вентиляции (дымоудаления)</t>
  </si>
  <si>
    <t>Обследованы квартиры по работе вентиляции и выданы рекомендации</t>
  </si>
  <si>
    <t>4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</si>
  <si>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</si>
  <si>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</si>
  <si>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</si>
  <si>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 xml:space="preserve">                                                                                                                                                                                    </t>
  </si>
  <si>
    <t>замена трубопровода d.15,20</t>
  </si>
  <si>
    <t xml:space="preserve">                                                             </t>
  </si>
  <si>
    <t xml:space="preserve">                                                                             </t>
  </si>
  <si>
    <t>замена трубопровода канализации</t>
  </si>
  <si>
    <t>мп</t>
  </si>
  <si>
    <t>прочистка канализационных лежаков и стояков</t>
  </si>
  <si>
    <t xml:space="preserve">                               </t>
  </si>
  <si>
    <t>Замена фитингов, запорной арматуры:</t>
  </si>
  <si>
    <t>замена крана (вентиля) d.15,20,25,32.</t>
  </si>
  <si>
    <t>замена трубы d.15, 20</t>
  </si>
  <si>
    <t>Замена сборки d.15</t>
  </si>
  <si>
    <t>замена резьбы d.15,20,25,32,50.</t>
  </si>
  <si>
    <t>замена сгона d.15,20,25,50.</t>
  </si>
  <si>
    <t>замена контргайки d.15,20.</t>
  </si>
  <si>
    <t>замена муфты d.15,20,25.</t>
  </si>
  <si>
    <t>замена компенсатора д.50</t>
  </si>
  <si>
    <t xml:space="preserve">   замена тройникад100*50</t>
  </si>
  <si>
    <t>Принято и выполнено заявок, поступивших от собственников:</t>
  </si>
  <si>
    <t>по работе системы ХГВС</t>
  </si>
  <si>
    <t>по работе системы канализации</t>
  </si>
  <si>
    <t>по работе  канализационной вытяжки</t>
  </si>
  <si>
    <t>устранено засоров канализации</t>
  </si>
  <si>
    <t>Содержание  внутридомовой инженерной системы отопления</t>
  </si>
  <si>
    <t>промывка системы центрального отопления</t>
  </si>
  <si>
    <t xml:space="preserve"> регулировка и испытание системы отопления</t>
  </si>
  <si>
    <t>восстановление утепления трубопроводов</t>
  </si>
  <si>
    <t>замеры параметров теплоносителя</t>
  </si>
  <si>
    <t>замена задвижки d.50,80,100 на отопление</t>
  </si>
  <si>
    <t xml:space="preserve">    замена муфты д.20</t>
  </si>
  <si>
    <t>замена отвода d.25,50,100.</t>
  </si>
  <si>
    <t>обеспечение температурного режима в жилых и нежилых помещениях</t>
  </si>
  <si>
    <t>ликвидация воздушных пробок в радиаторах и стояках</t>
  </si>
  <si>
    <t>отключение радиаторов при их течи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</si>
  <si>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</si>
  <si>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</si>
  <si>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плановый осмотр (ППР)</t>
  </si>
  <si>
    <t>замена остекления м/этажных щитов</t>
  </si>
  <si>
    <t>лестничное освещение</t>
  </si>
  <si>
    <t>отсутствие напряжения</t>
  </si>
  <si>
    <t>замена светильников  подъездных  "Сафит"</t>
  </si>
  <si>
    <t>замена автоматических выключателей</t>
  </si>
  <si>
    <t>уличное освещение</t>
  </si>
  <si>
    <t>Содержание  коллективных (общедомовых) приборов учета холодной воды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</si>
  <si>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</si>
  <si>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</si>
  <si>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</si>
  <si>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</si>
  <si>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Содержание  коллективных (общедомовых) приборов учета горячей воды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</si>
  <si>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</si>
  <si>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Содержание  коллективных (общедомовых) приборов учета тепловой энергии</t>
  </si>
  <si>
    <t>9</t>
  </si>
  <si>
    <t>обеспечение проведения поверок коллективного прибора учета</t>
  </si>
  <si>
    <t>3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</si>
  <si>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</si>
  <si>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</si>
  <si>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Содержание  и ремонт лифта</t>
  </si>
  <si>
    <t>принято заявок от населения (круглосуточно)</t>
  </si>
  <si>
    <t>принято аварийных заявок</t>
  </si>
  <si>
    <t>замена  навеных замков на врезные  на входые группы  в машинных отделениях  лифтов</t>
  </si>
  <si>
    <t>Содержание  помещений входящих в состав общего имущества</t>
  </si>
  <si>
    <t>сухая уборка (подметание) тамбуров,холлов,коридоров, лестничных площадок и маршей пандусов,включая очистку систем защиты от грязи (металлических решеток, ячеистых покрытий, приямков, текстильных матов)</t>
  </si>
  <si>
    <t>1 раз в неделю</t>
  </si>
  <si>
    <t>влажная уборка (подметание) тамбуров, холлов, лестничных площадок и маршей, пандусов.</t>
  </si>
  <si>
    <t>2 раза в неделю</t>
  </si>
  <si>
    <t>104</t>
  </si>
  <si>
    <t>влажное подметание мест перед загрузочными клапанами мусоропровода</t>
  </si>
  <si>
    <t>ежедневно</t>
  </si>
  <si>
    <t>302</t>
  </si>
  <si>
    <t>мытье пола лестничных площадок, маршей, холлов тамбуров.</t>
  </si>
  <si>
    <t>2 раза в месяц</t>
  </si>
  <si>
    <t>24</t>
  </si>
  <si>
    <t>влажная протирка подоконников, оконных решеток,перил лестниц, шкафон для электросчетчиков слаботочных устройств, почтовых ящиков, дверных коробок, полотен дверей, доводчиков, дверных ручек.</t>
  </si>
  <si>
    <t>1 раз в год</t>
  </si>
  <si>
    <t>1</t>
  </si>
  <si>
    <t>уборка площадок крылец</t>
  </si>
  <si>
    <t>мытье окон</t>
  </si>
  <si>
    <t xml:space="preserve">дератизация подъездов на  время  пандемии (дверные ручки,поручни ,ручки клапанов, почтовые ящики, подоконники) </t>
  </si>
  <si>
    <t>постоянно</t>
  </si>
  <si>
    <t>192</t>
  </si>
  <si>
    <t>влажная протирка стен</t>
  </si>
  <si>
    <t>Уборка придомовой территории ручным способом (в холодный и теплый периоды года)</t>
  </si>
  <si>
    <t>Работы выполнены в соответствии с утвержденным составом и переодичностью выполнения услуг и работ (постановление Администрации города № 5867 от 13.08.2013 г.) Работы,выполняемые ручным способом по содержанию придомовой территории, в теплый (весенне-летний) период года.</t>
  </si>
  <si>
    <t>Уборка и подметание придомовой территории, в том числе территории детской площадки</t>
  </si>
  <si>
    <t>Очистка урн от мусора установленных возле подъездов</t>
  </si>
  <si>
    <t xml:space="preserve">1 раз в сутки </t>
  </si>
  <si>
    <t>154</t>
  </si>
  <si>
    <t xml:space="preserve">Промывка урн, установленных возле подъездов </t>
  </si>
  <si>
    <t>6</t>
  </si>
  <si>
    <t>Уборка и подметание крыльца и площадки у входа в подъезд</t>
  </si>
  <si>
    <t>выкашивание газонов, расположенных на придомовой территории.</t>
  </si>
  <si>
    <t xml:space="preserve">2 раза в течение периода/м2 </t>
  </si>
  <si>
    <t>2078/2</t>
  </si>
  <si>
    <t xml:space="preserve">вырезка сухих ветвей и деревьев, расположенных на придомовой территории </t>
  </si>
  <si>
    <t>по мере необходимости</t>
  </si>
  <si>
    <t>65</t>
  </si>
  <si>
    <t>Уборка газонов, расположенных на придомовой территории</t>
  </si>
  <si>
    <t xml:space="preserve">1 раз в трое суток </t>
  </si>
  <si>
    <t>48</t>
  </si>
  <si>
    <t>Работы, выполняемые ручным способом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(далее- придомовая терртория) в холодный (осенне-зимний) период года.</t>
  </si>
  <si>
    <t>очистка крышек люков колодцев и пожарных гидрантов от снега и льда толщиной слоя свыше 5 см</t>
  </si>
  <si>
    <t>60</t>
  </si>
  <si>
    <t>сдвигание свежевыпавшего снега и очистка придомовой территории от снега и льда в дни сильных снегопадов</t>
  </si>
  <si>
    <t xml:space="preserve">3 раза в сутки </t>
  </si>
  <si>
    <t>180</t>
  </si>
  <si>
    <t>очистка (подметание) придомовой территории от нагосного снега толщиной до 2 см в дни без снегопада</t>
  </si>
  <si>
    <t>150</t>
  </si>
  <si>
    <t>очистка придомовой территории (тратуаров) от наледи и льда</t>
  </si>
  <si>
    <t>1 раз в двое суток во время гололеда</t>
  </si>
  <si>
    <t>73</t>
  </si>
  <si>
    <t>посыпка территории песком или противогололедными составами и материалами</t>
  </si>
  <si>
    <t>очистка урн от мусора</t>
  </si>
  <si>
    <t>Уборка полщадок возле мусорных камер</t>
  </si>
  <si>
    <t>Кроме того:</t>
  </si>
  <si>
    <t>очистка металлических ограждений</t>
  </si>
  <si>
    <t>п.м.</t>
  </si>
  <si>
    <t xml:space="preserve">ремонт металлических ограждений </t>
  </si>
  <si>
    <t>п.м</t>
  </si>
  <si>
    <t>окраска металлических ограждений</t>
  </si>
  <si>
    <t>окраска обрамления крылец</t>
  </si>
  <si>
    <t>обрезка кустарников и деревьев</t>
  </si>
  <si>
    <t>покос, сгребание травы  и утилизация травы</t>
  </si>
  <si>
    <t>Механизированная уборка территории в холодный период года</t>
  </si>
  <si>
    <t xml:space="preserve">    Комплексная уборка, в том числе:</t>
  </si>
  <si>
    <t xml:space="preserve">очистка от снега тротуаров шириной 2,0 метра и более , со сгребанием в снежную кучу </t>
  </si>
  <si>
    <t>очистка  проездов, автостоянок со сгребанием в снежную кучу</t>
  </si>
  <si>
    <t>механизированная уборка территории в холодный период года</t>
  </si>
  <si>
    <t xml:space="preserve">    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</si>
  <si>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</si>
  <si>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</si>
  <si>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</si>
  <si>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Контроль состояния и выявление повреждений элементов благоустройства в случае выявления повреждений - проведение ремонтных работ , включая замену поврежденных элементов с последующей их  окраской в теплый (весенне -летний) период  (при необходимости)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</si>
  <si>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</si>
  <si>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</si>
  <si>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</si>
  <si>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</si>
  <si>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5</t>
  </si>
  <si>
    <t>ремонт деревянных поверхностей МАФ (скамейки)</t>
  </si>
  <si>
    <t>окраска деревянных поверхностей МАФ (скамейки)</t>
  </si>
  <si>
    <t>уборка песка с прибордюрного камня</t>
  </si>
  <si>
    <t>завоз песка</t>
  </si>
  <si>
    <t>Организация мест для накопления отработанных ртутьсодержащих ламп</t>
  </si>
  <si>
    <t>Осуществление аварийно-диспетчерского обслуживания</t>
  </si>
  <si>
    <t>по обслуживанию внутреннего сантехнического оборудования</t>
  </si>
  <si>
    <t>по обслуживанию центрального отопления</t>
  </si>
  <si>
    <t>устранение засоров в системе канализации</t>
  </si>
  <si>
    <t>устранение засора мусоропровода</t>
  </si>
  <si>
    <t>Осуществление деятельности по управлению многоквартирным домом</t>
  </si>
  <si>
    <t>заключение договоров на управление многоквартирным домом</t>
  </si>
  <si>
    <t>рассмотрено письменных обращений  собственников</t>
  </si>
  <si>
    <t>принято на личном приеме работниками УК</t>
  </si>
  <si>
    <t>обр.</t>
  </si>
  <si>
    <t>вручено предупреждений задолжникам</t>
  </si>
  <si>
    <t>обследовано квартир и составлено актов</t>
  </si>
  <si>
    <t>выдано предписаний собственникам</t>
  </si>
  <si>
    <t>проверка показаний квартирных приборов учета эл.энергии</t>
  </si>
  <si>
    <t>изготовлено и разнесено счетов-извещений</t>
  </si>
  <si>
    <t>В том числе содержание паспортной службы:</t>
  </si>
  <si>
    <t xml:space="preserve">принято документов на прописку </t>
  </si>
  <si>
    <t>принято документов на выписку</t>
  </si>
  <si>
    <t>оформлено (выдано), заменено паспортов</t>
  </si>
  <si>
    <t>выдано справок с места регистрации о составе семьи</t>
  </si>
  <si>
    <t>ИТОГО с НДС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</si>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</sst>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00000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6" fontId="21" fillId="0" borderId="0" applyFont="0" applyFill="0" applyBorder="0" applyAlignment="0" applyProtection="0"/>
  </cellStyleXfs>
  <cellXfs count="310">
    <xf numFmtId="0" fontId="0" fillId="0" borderId="0" xfId="0"/>
    <xf numFmtId="0" fontId="4" fillId="0" borderId="0" xfId="2" applyFont="1" applyAlignment="1"/>
    <xf numFmtId="0" fontId="1" fillId="0" borderId="0" xfId="2"/>
    <xf numFmtId="0" fontId="5" fillId="0" borderId="0" xfId="2" applyFont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/>
    <xf numFmtId="0" fontId="6" fillId="0" borderId="0" xfId="2" applyFont="1"/>
    <xf numFmtId="0" fontId="5" fillId="0" borderId="0" xfId="2" applyFont="1" applyAlignment="1">
      <alignment vertical="center"/>
    </xf>
    <xf numFmtId="0" fontId="4" fillId="2" borderId="0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5" fillId="2" borderId="0" xfId="2" applyFont="1" applyFill="1" applyBorder="1" applyAlignment="1">
      <alignment vertical="center"/>
    </xf>
    <xf numFmtId="0" fontId="4" fillId="0" borderId="0" xfId="2" applyFont="1" applyAlignment="1">
      <alignment horizontal="center"/>
    </xf>
    <xf numFmtId="0" fontId="4" fillId="2" borderId="0" xfId="2" applyFont="1" applyFill="1" applyBorder="1" applyAlignment="1">
      <alignment horizontal="center"/>
    </xf>
    <xf numFmtId="4" fontId="5" fillId="0" borderId="0" xfId="2" applyNumberFormat="1" applyFont="1" applyAlignment="1">
      <alignment vertical="center"/>
    </xf>
    <xf numFmtId="0" fontId="5" fillId="0" borderId="0" xfId="2" applyFont="1"/>
    <xf numFmtId="0" fontId="5" fillId="0" borderId="0" xfId="1" applyFont="1"/>
    <xf numFmtId="0" fontId="5" fillId="0" borderId="0" xfId="1" applyFont="1" applyAlignment="1">
      <alignment horizontal="center"/>
    </xf>
    <xf numFmtId="4" fontId="5" fillId="0" borderId="0" xfId="1" applyNumberFormat="1" applyFont="1" applyAlignment="1">
      <alignment horizontal="center"/>
    </xf>
    <xf numFmtId="4" fontId="6" fillId="0" borderId="0" xfId="2" applyNumberFormat="1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Border="1"/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2" xfId="2" applyFont="1" applyBorder="1" applyAlignment="1">
      <alignment horizontal="center" vertical="center"/>
    </xf>
    <xf numFmtId="4" fontId="5" fillId="0" borderId="6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center" wrapText="1"/>
    </xf>
    <xf numFmtId="0" fontId="5" fillId="2" borderId="12" xfId="2" applyFont="1" applyFill="1" applyBorder="1" applyAlignment="1">
      <alignment horizontal="left" vertical="center" wrapText="1"/>
    </xf>
    <xf numFmtId="164" fontId="5" fillId="0" borderId="6" xfId="2" applyNumberFormat="1" applyFont="1" applyBorder="1" applyAlignment="1">
      <alignment vertical="center"/>
    </xf>
    <xf numFmtId="0" fontId="7" fillId="2" borderId="8" xfId="2" applyFont="1" applyFill="1" applyBorder="1" applyAlignment="1">
      <alignment horizontal="left" vertical="center" wrapText="1"/>
    </xf>
    <xf numFmtId="16" fontId="5" fillId="0" borderId="6" xfId="2" applyNumberFormat="1" applyFont="1" applyBorder="1" applyAlignment="1">
      <alignment horizontal="center" vertical="center"/>
    </xf>
    <xf numFmtId="16" fontId="5" fillId="0" borderId="8" xfId="2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/>
    </xf>
    <xf numFmtId="0" fontId="7" fillId="4" borderId="13" xfId="2" applyFont="1" applyFill="1" applyBorder="1" applyAlignment="1">
      <alignment horizontal="left" vertical="top" wrapText="1"/>
    </xf>
    <xf numFmtId="0" fontId="6" fillId="3" borderId="3" xfId="2" applyFont="1" applyFill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164" fontId="5" fillId="0" borderId="6" xfId="2" applyNumberFormat="1" applyFont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0" fontId="6" fillId="0" borderId="6" xfId="2" applyFont="1" applyBorder="1"/>
    <xf numFmtId="0" fontId="6" fillId="2" borderId="0" xfId="2" applyFont="1" applyFill="1" applyBorder="1"/>
    <xf numFmtId="0" fontId="6" fillId="2" borderId="0" xfId="2" applyFont="1" applyFill="1"/>
    <xf numFmtId="164" fontId="6" fillId="0" borderId="6" xfId="2" applyNumberFormat="1" applyFont="1" applyBorder="1"/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7" fillId="2" borderId="12" xfId="2" applyFont="1" applyFill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/>
    </xf>
    <xf numFmtId="164" fontId="7" fillId="0" borderId="6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2" fontId="5" fillId="0" borderId="6" xfId="1" applyNumberFormat="1" applyFont="1" applyBorder="1" applyAlignment="1">
      <alignment vertical="center" wrapText="1"/>
    </xf>
    <xf numFmtId="2" fontId="5" fillId="0" borderId="0" xfId="1" applyNumberFormat="1" applyFont="1" applyBorder="1" applyAlignment="1">
      <alignment vertical="center" wrapText="1"/>
    </xf>
    <xf numFmtId="0" fontId="2" fillId="0" borderId="0" xfId="1"/>
    <xf numFmtId="0" fontId="5" fillId="0" borderId="8" xfId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5" fillId="4" borderId="0" xfId="2" applyFont="1" applyFill="1" applyBorder="1" applyAlignment="1">
      <alignment horizontal="left" vertical="center" wrapText="1"/>
    </xf>
    <xf numFmtId="0" fontId="7" fillId="4" borderId="12" xfId="2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 wrapText="1"/>
    </xf>
    <xf numFmtId="4" fontId="4" fillId="2" borderId="6" xfId="2" applyNumberFormat="1" applyFont="1" applyFill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8" xfId="2" applyNumberFormat="1" applyFont="1" applyBorder="1" applyAlignment="1">
      <alignment horizontal="center" vertical="center" wrapText="1"/>
    </xf>
    <xf numFmtId="0" fontId="7" fillId="2" borderId="0" xfId="2" applyFont="1" applyFill="1" applyBorder="1" applyAlignment="1">
      <alignment vertical="top" wrapText="1"/>
    </xf>
    <xf numFmtId="2" fontId="4" fillId="3" borderId="3" xfId="2" applyNumberFormat="1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4" fontId="5" fillId="0" borderId="12" xfId="2" applyNumberFormat="1" applyFont="1" applyBorder="1" applyAlignment="1">
      <alignment horizontal="center" vertical="center"/>
    </xf>
    <xf numFmtId="4" fontId="5" fillId="0" borderId="6" xfId="2" applyNumberFormat="1" applyFont="1" applyBorder="1" applyAlignment="1">
      <alignment vertical="center"/>
    </xf>
    <xf numFmtId="0" fontId="1" fillId="0" borderId="0" xfId="2" applyBorder="1"/>
    <xf numFmtId="0" fontId="1" fillId="0" borderId="12" xfId="2" applyBorder="1"/>
    <xf numFmtId="0" fontId="1" fillId="0" borderId="8" xfId="2" applyBorder="1" applyAlignment="1">
      <alignment horizontal="center"/>
    </xf>
    <xf numFmtId="0" fontId="1" fillId="0" borderId="0" xfId="2" applyAlignment="1">
      <alignment horizontal="center"/>
    </xf>
    <xf numFmtId="0" fontId="1" fillId="0" borderId="0" xfId="2" applyBorder="1" applyAlignment="1">
      <alignment horizontal="center"/>
    </xf>
    <xf numFmtId="0" fontId="5" fillId="2" borderId="12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164" fontId="5" fillId="0" borderId="15" xfId="2" applyNumberFormat="1" applyFont="1" applyBorder="1" applyAlignment="1">
      <alignment horizontal="center" vertical="center"/>
    </xf>
    <xf numFmtId="4" fontId="5" fillId="4" borderId="6" xfId="2" applyNumberFormat="1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49" fontId="9" fillId="0" borderId="0" xfId="2" applyNumberFormat="1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vertical="top" wrapText="1"/>
    </xf>
    <xf numFmtId="0" fontId="7" fillId="2" borderId="0" xfId="2" applyFont="1" applyFill="1" applyBorder="1" applyAlignment="1">
      <alignment horizontal="left" vertical="top" wrapText="1"/>
    </xf>
    <xf numFmtId="0" fontId="7" fillId="2" borderId="12" xfId="2" applyFont="1" applyFill="1" applyBorder="1" applyAlignment="1">
      <alignment horizontal="left" vertical="top" wrapText="1"/>
    </xf>
    <xf numFmtId="0" fontId="7" fillId="4" borderId="0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center" vertical="center"/>
    </xf>
    <xf numFmtId="49" fontId="9" fillId="2" borderId="6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" fontId="5" fillId="2" borderId="6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 wrapText="1"/>
    </xf>
    <xf numFmtId="0" fontId="11" fillId="0" borderId="0" xfId="2" applyFont="1"/>
    <xf numFmtId="0" fontId="5" fillId="0" borderId="0" xfId="2" applyFont="1" applyAlignment="1">
      <alignment horizontal="center" vertical="center" wrapText="1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5" fillId="2" borderId="6" xfId="2" applyFont="1" applyFill="1" applyBorder="1" applyAlignment="1">
      <alignment horizontal="center" vertical="center" wrapText="1"/>
    </xf>
    <xf numFmtId="0" fontId="10" fillId="0" borderId="6" xfId="2" applyFont="1" applyBorder="1" applyAlignment="1">
      <alignment vertical="center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1" fillId="0" borderId="0" xfId="2" applyFont="1" applyBorder="1"/>
    <xf numFmtId="0" fontId="13" fillId="0" borderId="0" xfId="2" applyFont="1"/>
    <xf numFmtId="0" fontId="5" fillId="0" borderId="0" xfId="2" applyFont="1" applyBorder="1" applyAlignment="1">
      <alignment vertical="top" wrapText="1"/>
    </xf>
    <xf numFmtId="0" fontId="4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3" xfId="2" applyFont="1" applyBorder="1" applyAlignment="1">
      <alignment vertical="top" wrapText="1"/>
    </xf>
    <xf numFmtId="0" fontId="5" fillId="0" borderId="6" xfId="1" applyFont="1" applyBorder="1"/>
    <xf numFmtId="0" fontId="13" fillId="0" borderId="0" xfId="1" applyFont="1"/>
    <xf numFmtId="0" fontId="13" fillId="0" borderId="12" xfId="1" applyFont="1" applyBorder="1"/>
    <xf numFmtId="0" fontId="14" fillId="0" borderId="6" xfId="1" applyFont="1" applyBorder="1" applyAlignment="1">
      <alignment horizontal="center" vertical="center" wrapText="1"/>
    </xf>
    <xf numFmtId="0" fontId="5" fillId="4" borderId="0" xfId="1" applyFont="1" applyFill="1" applyBorder="1" applyAlignment="1">
      <alignment horizontal="left" vertical="top" wrapText="1"/>
    </xf>
    <xf numFmtId="49" fontId="5" fillId="4" borderId="12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0" fontId="5" fillId="0" borderId="15" xfId="1" applyFont="1" applyBorder="1" applyAlignment="1">
      <alignment vertical="center"/>
    </xf>
    <xf numFmtId="4" fontId="4" fillId="3" borderId="5" xfId="2" applyNumberFormat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4" borderId="6" xfId="1" applyFont="1" applyFill="1" applyBorder="1" applyAlignment="1">
      <alignment horizontal="center" vertical="top" wrapText="1"/>
    </xf>
    <xf numFmtId="0" fontId="5" fillId="4" borderId="12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49" fontId="5" fillId="4" borderId="0" xfId="1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49" fontId="4" fillId="4" borderId="12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2" fontId="4" fillId="5" borderId="2" xfId="1" applyNumberFormat="1" applyFont="1" applyFill="1" applyBorder="1" applyAlignment="1">
      <alignment horizontal="center" vertical="center"/>
    </xf>
    <xf numFmtId="2" fontId="4" fillId="5" borderId="3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49" fontId="5" fillId="5" borderId="3" xfId="1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49" fontId="5" fillId="5" borderId="6" xfId="1" applyNumberFormat="1" applyFont="1" applyFill="1" applyBorder="1" applyAlignment="1">
      <alignment horizontal="center" vertical="center" wrapText="1"/>
    </xf>
    <xf numFmtId="49" fontId="5" fillId="5" borderId="8" xfId="1" applyNumberFormat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top" wrapText="1"/>
    </xf>
    <xf numFmtId="0" fontId="5" fillId="2" borderId="1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4" fontId="4" fillId="3" borderId="2" xfId="2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5" fillId="2" borderId="6" xfId="2" applyFont="1" applyFill="1" applyBorder="1" applyAlignment="1">
      <alignment vertical="center"/>
    </xf>
    <xf numFmtId="0" fontId="5" fillId="2" borderId="8" xfId="2" applyFont="1" applyFill="1" applyBorder="1"/>
    <xf numFmtId="0" fontId="5" fillId="2" borderId="12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center" vertical="center"/>
    </xf>
    <xf numFmtId="0" fontId="1" fillId="0" borderId="6" xfId="2" applyBorder="1"/>
    <xf numFmtId="49" fontId="5" fillId="2" borderId="0" xfId="2" applyNumberFormat="1" applyFont="1" applyFill="1" applyBorder="1" applyAlignment="1">
      <alignment horizontal="center" vertical="center" wrapText="1"/>
    </xf>
    <xf numFmtId="49" fontId="17" fillId="2" borderId="6" xfId="2" applyNumberFormat="1" applyFont="1" applyFill="1" applyBorder="1" applyAlignment="1">
      <alignment horizontal="center" vertical="center" wrapText="1"/>
    </xf>
    <xf numFmtId="49" fontId="17" fillId="2" borderId="0" xfId="2" applyNumberFormat="1" applyFont="1" applyFill="1" applyBorder="1" applyAlignment="1">
      <alignment horizontal="center" vertical="center" wrapText="1"/>
    </xf>
    <xf numFmtId="0" fontId="5" fillId="2" borderId="12" xfId="2" applyFont="1" applyFill="1" applyBorder="1"/>
    <xf numFmtId="0" fontId="18" fillId="2" borderId="0" xfId="2" applyFont="1" applyFill="1" applyBorder="1" applyAlignment="1">
      <alignment horizontal="center"/>
    </xf>
    <xf numFmtId="0" fontId="5" fillId="2" borderId="15" xfId="2" applyFont="1" applyFill="1" applyBorder="1"/>
    <xf numFmtId="4" fontId="4" fillId="3" borderId="3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center" vertical="center"/>
    </xf>
    <xf numFmtId="4" fontId="5" fillId="0" borderId="8" xfId="2" applyNumberFormat="1" applyFont="1" applyBorder="1" applyAlignment="1">
      <alignment horizontal="center" vertical="center"/>
    </xf>
    <xf numFmtId="4" fontId="5" fillId="0" borderId="8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center" vertical="center" wrapText="1"/>
    </xf>
    <xf numFmtId="0" fontId="5" fillId="0" borderId="15" xfId="2" applyFont="1" applyBorder="1" applyAlignment="1">
      <alignment vertical="center"/>
    </xf>
    <xf numFmtId="0" fontId="1" fillId="0" borderId="15" xfId="2" applyBorder="1"/>
    <xf numFmtId="0" fontId="4" fillId="5" borderId="2" xfId="1" applyFont="1" applyFill="1" applyBorder="1" applyAlignment="1">
      <alignment vertical="center"/>
    </xf>
    <xf numFmtId="0" fontId="4" fillId="5" borderId="4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 wrapText="1"/>
    </xf>
    <xf numFmtId="4" fontId="5" fillId="5" borderId="2" xfId="1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/>
    </xf>
    <xf numFmtId="0" fontId="5" fillId="5" borderId="2" xfId="1" applyFont="1" applyFill="1" applyBorder="1" applyAlignment="1">
      <alignment vertical="center"/>
    </xf>
    <xf numFmtId="0" fontId="19" fillId="5" borderId="2" xfId="1" applyFont="1" applyFill="1" applyBorder="1" applyAlignment="1">
      <alignment horizontal="center" vertical="center"/>
    </xf>
    <xf numFmtId="4" fontId="19" fillId="5" borderId="2" xfId="1" applyNumberFormat="1" applyFont="1" applyFill="1" applyBorder="1" applyAlignment="1">
      <alignment horizontal="center" vertical="center" wrapText="1"/>
    </xf>
    <xf numFmtId="4" fontId="20" fillId="5" borderId="2" xfId="1" applyNumberFormat="1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/>
    </xf>
    <xf numFmtId="0" fontId="21" fillId="0" borderId="0" xfId="2" applyFont="1"/>
    <xf numFmtId="0" fontId="9" fillId="0" borderId="0" xfId="2" applyFont="1"/>
    <xf numFmtId="4" fontId="9" fillId="0" borderId="0" xfId="2" applyNumberFormat="1" applyFont="1"/>
    <xf numFmtId="0" fontId="21" fillId="0" borderId="0" xfId="2" applyFont="1" applyAlignment="1">
      <alignment horizontal="center" vertical="center"/>
    </xf>
    <xf numFmtId="4" fontId="1" fillId="0" borderId="0" xfId="2" applyNumberFormat="1"/>
    <xf numFmtId="4" fontId="21" fillId="0" borderId="0" xfId="2" applyNumberFormat="1" applyFont="1"/>
    <xf numFmtId="0" fontId="5" fillId="2" borderId="1" xfId="2" applyFont="1" applyFill="1" applyBorder="1" applyAlignment="1">
      <alignment horizontal="left" vertical="top" wrapText="1"/>
    </xf>
    <xf numFmtId="0" fontId="5" fillId="2" borderId="14" xfId="2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 wrapText="1"/>
    </xf>
    <xf numFmtId="0" fontId="17" fillId="2" borderId="0" xfId="2" applyFont="1" applyFill="1" applyBorder="1" applyAlignment="1">
      <alignment horizontal="left" vertical="top" wrapText="1"/>
    </xf>
    <xf numFmtId="165" fontId="4" fillId="3" borderId="4" xfId="2" applyNumberFormat="1" applyFont="1" applyFill="1" applyBorder="1" applyAlignment="1" applyProtection="1">
      <alignment horizontal="left" vertical="center" wrapText="1" shrinkToFit="1"/>
    </xf>
    <xf numFmtId="165" fontId="4" fillId="3" borderId="5" xfId="2" applyNumberFormat="1" applyFont="1" applyFill="1" applyBorder="1" applyAlignment="1" applyProtection="1">
      <alignment horizontal="left" vertical="center" wrapText="1" shrinkToFit="1"/>
    </xf>
    <xf numFmtId="0" fontId="5" fillId="0" borderId="0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165" fontId="4" fillId="3" borderId="3" xfId="2" applyNumberFormat="1" applyFont="1" applyFill="1" applyBorder="1" applyAlignment="1" applyProtection="1">
      <alignment horizontal="left" vertical="center" wrapText="1" shrinkToFit="1"/>
    </xf>
    <xf numFmtId="0" fontId="5" fillId="0" borderId="2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17" fillId="2" borderId="8" xfId="2" applyFont="1" applyFill="1" applyBorder="1" applyAlignment="1">
      <alignment horizontal="left" vertical="top" wrapText="1"/>
    </xf>
    <xf numFmtId="0" fontId="5" fillId="0" borderId="8" xfId="2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4" borderId="8" xfId="1" applyFont="1" applyFill="1" applyBorder="1" applyAlignment="1">
      <alignment vertical="top" wrapText="1"/>
    </xf>
    <xf numFmtId="0" fontId="7" fillId="4" borderId="0" xfId="1" applyFont="1" applyFill="1" applyBorder="1" applyAlignment="1">
      <alignment vertical="top" wrapText="1"/>
    </xf>
    <xf numFmtId="0" fontId="7" fillId="4" borderId="12" xfId="1" applyFont="1" applyFill="1" applyBorder="1" applyAlignment="1">
      <alignment vertical="top" wrapText="1"/>
    </xf>
    <xf numFmtId="0" fontId="7" fillId="4" borderId="0" xfId="1" applyFont="1" applyFill="1" applyBorder="1" applyAlignment="1">
      <alignment horizontal="left" vertical="top" wrapText="1"/>
    </xf>
    <xf numFmtId="0" fontId="7" fillId="4" borderId="12" xfId="1" applyFont="1" applyFill="1" applyBorder="1" applyAlignment="1">
      <alignment horizontal="left" vertical="top" wrapText="1"/>
    </xf>
    <xf numFmtId="165" fontId="4" fillId="3" borderId="9" xfId="2" applyNumberFormat="1" applyFont="1" applyFill="1" applyBorder="1" applyAlignment="1" applyProtection="1">
      <alignment horizontal="left" vertical="center" wrapText="1" shrinkToFit="1"/>
    </xf>
    <xf numFmtId="165" fontId="4" fillId="3" borderId="10" xfId="2" applyNumberFormat="1" applyFont="1" applyFill="1" applyBorder="1" applyAlignment="1" applyProtection="1">
      <alignment horizontal="left" vertical="center" wrapText="1" shrinkToFit="1"/>
    </xf>
    <xf numFmtId="165" fontId="4" fillId="3" borderId="11" xfId="2" applyNumberFormat="1" applyFont="1" applyFill="1" applyBorder="1" applyAlignment="1" applyProtection="1">
      <alignment horizontal="left" vertical="center" wrapText="1" shrinkToFit="1"/>
    </xf>
    <xf numFmtId="0" fontId="7" fillId="4" borderId="0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7" fillId="0" borderId="8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7" fillId="4" borderId="0" xfId="2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15" fillId="4" borderId="0" xfId="1" applyFont="1" applyFill="1" applyBorder="1" applyAlignment="1">
      <alignment horizontal="left" vertical="top" wrapText="1"/>
    </xf>
    <xf numFmtId="0" fontId="15" fillId="4" borderId="12" xfId="1" applyFont="1" applyFill="1" applyBorder="1" applyAlignment="1">
      <alignment horizontal="left" vertical="top" wrapText="1"/>
    </xf>
    <xf numFmtId="0" fontId="7" fillId="4" borderId="13" xfId="1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7" fillId="4" borderId="14" xfId="1" applyFont="1" applyFill="1" applyBorder="1" applyAlignment="1">
      <alignment horizontal="left" vertical="top" wrapText="1"/>
    </xf>
    <xf numFmtId="0" fontId="7" fillId="4" borderId="9" xfId="1" applyFont="1" applyFill="1" applyBorder="1" applyAlignment="1">
      <alignment horizontal="left" vertical="top" wrapText="1"/>
    </xf>
    <xf numFmtId="0" fontId="7" fillId="4" borderId="10" xfId="1" applyFont="1" applyFill="1" applyBorder="1" applyAlignment="1">
      <alignment horizontal="left" vertical="top" wrapText="1"/>
    </xf>
    <xf numFmtId="0" fontId="7" fillId="4" borderId="11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left" vertical="center" wrapText="1"/>
    </xf>
    <xf numFmtId="0" fontId="5" fillId="4" borderId="12" xfId="1" applyFont="1" applyFill="1" applyBorder="1" applyAlignment="1">
      <alignment horizontal="left" vertical="center" wrapText="1"/>
    </xf>
    <xf numFmtId="0" fontId="5" fillId="0" borderId="0" xfId="2" applyFont="1" applyBorder="1" applyAlignment="1">
      <alignment vertical="top" wrapText="1"/>
    </xf>
    <xf numFmtId="0" fontId="5" fillId="0" borderId="1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center" wrapText="1"/>
    </xf>
    <xf numFmtId="0" fontId="2" fillId="0" borderId="4" xfId="1" applyBorder="1"/>
    <xf numFmtId="0" fontId="2" fillId="0" borderId="5" xfId="1" applyBorder="1"/>
    <xf numFmtId="0" fontId="5" fillId="4" borderId="0" xfId="1" applyFont="1" applyFill="1" applyBorder="1" applyAlignment="1">
      <alignment horizontal="left" vertical="top" wrapText="1"/>
    </xf>
    <xf numFmtId="0" fontId="5" fillId="4" borderId="12" xfId="1" applyFont="1" applyFill="1" applyBorder="1" applyAlignment="1">
      <alignment horizontal="left" vertical="top" wrapText="1"/>
    </xf>
    <xf numFmtId="0" fontId="5" fillId="2" borderId="12" xfId="2" applyFont="1" applyFill="1" applyBorder="1" applyAlignment="1">
      <alignment horizontal="left" vertical="top" wrapText="1"/>
    </xf>
    <xf numFmtId="0" fontId="7" fillId="4" borderId="8" xfId="2" applyFont="1" applyFill="1" applyBorder="1" applyAlignment="1">
      <alignment horizontal="left" vertical="top" wrapText="1"/>
    </xf>
    <xf numFmtId="0" fontId="7" fillId="4" borderId="12" xfId="2" applyFont="1" applyFill="1" applyBorder="1" applyAlignment="1">
      <alignment horizontal="left" vertical="top" wrapText="1"/>
    </xf>
    <xf numFmtId="0" fontId="8" fillId="2" borderId="0" xfId="2" applyFont="1" applyFill="1" applyBorder="1" applyAlignment="1">
      <alignment horizontal="left" vertical="top" wrapText="1"/>
    </xf>
    <xf numFmtId="0" fontId="7" fillId="4" borderId="12" xfId="2" applyFont="1" applyFill="1" applyBorder="1" applyAlignment="1">
      <alignment horizontal="left" vertical="center" wrapText="1"/>
    </xf>
    <xf numFmtId="0" fontId="5" fillId="4" borderId="0" xfId="2" applyFont="1" applyFill="1" applyBorder="1" applyAlignment="1">
      <alignment horizontal="left" vertical="center" wrapText="1"/>
    </xf>
    <xf numFmtId="0" fontId="5" fillId="4" borderId="12" xfId="2" applyFont="1" applyFill="1" applyBorder="1" applyAlignment="1">
      <alignment horizontal="left" vertical="center" wrapText="1"/>
    </xf>
    <xf numFmtId="0" fontId="7" fillId="4" borderId="8" xfId="2" applyFont="1" applyFill="1" applyBorder="1" applyAlignment="1">
      <alignment horizontal="left" vertical="center" wrapText="1"/>
    </xf>
    <xf numFmtId="0" fontId="2" fillId="4" borderId="0" xfId="1" applyFill="1" applyAlignment="1">
      <alignment horizontal="left"/>
    </xf>
    <xf numFmtId="0" fontId="2" fillId="4" borderId="12" xfId="1" applyFill="1" applyBorder="1" applyAlignment="1">
      <alignment horizontal="left"/>
    </xf>
    <xf numFmtId="0" fontId="7" fillId="4" borderId="0" xfId="2" applyFont="1" applyFill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4" borderId="1" xfId="2" applyFont="1" applyFill="1" applyBorder="1" applyAlignment="1">
      <alignment horizontal="left" vertical="center" wrapText="1"/>
    </xf>
    <xf numFmtId="0" fontId="7" fillId="4" borderId="14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top" wrapText="1"/>
    </xf>
    <xf numFmtId="0" fontId="7" fillId="4" borderId="14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center" wrapText="1"/>
    </xf>
    <xf numFmtId="0" fontId="4" fillId="3" borderId="14" xfId="2" applyFont="1" applyFill="1" applyBorder="1" applyAlignment="1">
      <alignment horizontal="left" vertical="center" wrapText="1"/>
    </xf>
    <xf numFmtId="0" fontId="7" fillId="4" borderId="8" xfId="2" applyFont="1" applyFill="1" applyBorder="1" applyAlignment="1">
      <alignment vertical="top" wrapText="1"/>
    </xf>
    <xf numFmtId="0" fontId="7" fillId="2" borderId="12" xfId="2" applyFont="1" applyFill="1" applyBorder="1" applyAlignment="1">
      <alignment vertical="top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right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4" fontId="5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4" fontId="5" fillId="0" borderId="0" xfId="2" applyNumberFormat="1" applyFont="1" applyAlignment="1">
      <alignment horizontal="right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4" fontId="4" fillId="0" borderId="0" xfId="2" applyNumberFormat="1" applyFont="1" applyAlignment="1">
      <alignment vertical="center"/>
    </xf>
    <xf numFmtId="0" fontId="3" fillId="0" borderId="0" xfId="1" applyFont="1" applyAlignment="1">
      <alignment horizontal="center"/>
    </xf>
    <xf numFmtId="0" fontId="4" fillId="0" borderId="0" xfId="2" applyFont="1" applyAlignment="1">
      <alignment horizontal="left" vertical="center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4"/>
  <sheetViews>
    <sheetView tabSelected="1" showWhiteSpace="0" topLeftCell="A244" zoomScaleNormal="100" workbookViewId="0">
      <selection activeCell="AF230" sqref="AF230"/>
    </sheetView>
  </sheetViews>
  <sheetFormatPr defaultRowHeight="15" x14ac:dyDescent="0.25"/>
  <cols>
    <col min="1" max="1" width="4.7109375" style="2" customWidth="1"/>
    <col min="2" max="2" width="2" style="2" customWidth="1"/>
    <col min="3" max="4" width="9.140625" style="2"/>
    <col min="5" max="5" width="7.140625" style="2" customWidth="1"/>
    <col min="6" max="6" width="8.42578125" style="2" customWidth="1"/>
    <col min="7" max="7" width="3.7109375" style="2" customWidth="1"/>
    <col min="8" max="8" width="7.5703125" style="2" customWidth="1"/>
    <col min="9" max="9" width="6.140625" style="2" customWidth="1"/>
    <col min="10" max="10" width="9.7109375" style="2" customWidth="1"/>
    <col min="11" max="11" width="7.5703125" style="2" customWidth="1"/>
    <col min="12" max="12" width="13.140625" style="2" customWidth="1"/>
    <col min="13" max="14" width="9.140625" style="2" hidden="1" customWidth="1"/>
    <col min="15" max="17" width="9" style="2" hidden="1" customWidth="1"/>
    <col min="18" max="23" width="9.140625" style="2" hidden="1" customWidth="1"/>
    <col min="24" max="24" width="10.42578125" style="2" customWidth="1"/>
    <col min="25" max="256" width="9.140625" style="2"/>
    <col min="257" max="257" width="4.7109375" style="2" customWidth="1"/>
    <col min="258" max="258" width="2" style="2" customWidth="1"/>
    <col min="259" max="260" width="9.140625" style="2"/>
    <col min="261" max="261" width="7.140625" style="2" customWidth="1"/>
    <col min="262" max="262" width="8.42578125" style="2" customWidth="1"/>
    <col min="263" max="263" width="3.7109375" style="2" customWidth="1"/>
    <col min="264" max="264" width="7.5703125" style="2" customWidth="1"/>
    <col min="265" max="265" width="6.140625" style="2" customWidth="1"/>
    <col min="266" max="266" width="9.7109375" style="2" customWidth="1"/>
    <col min="267" max="267" width="7.5703125" style="2" customWidth="1"/>
    <col min="268" max="268" width="13.140625" style="2" customWidth="1"/>
    <col min="269" max="279" width="0" style="2" hidden="1" customWidth="1"/>
    <col min="280" max="280" width="10.42578125" style="2" customWidth="1"/>
    <col min="281" max="512" width="9.140625" style="2"/>
    <col min="513" max="513" width="4.7109375" style="2" customWidth="1"/>
    <col min="514" max="514" width="2" style="2" customWidth="1"/>
    <col min="515" max="516" width="9.140625" style="2"/>
    <col min="517" max="517" width="7.140625" style="2" customWidth="1"/>
    <col min="518" max="518" width="8.42578125" style="2" customWidth="1"/>
    <col min="519" max="519" width="3.7109375" style="2" customWidth="1"/>
    <col min="520" max="520" width="7.5703125" style="2" customWidth="1"/>
    <col min="521" max="521" width="6.140625" style="2" customWidth="1"/>
    <col min="522" max="522" width="9.7109375" style="2" customWidth="1"/>
    <col min="523" max="523" width="7.5703125" style="2" customWidth="1"/>
    <col min="524" max="524" width="13.140625" style="2" customWidth="1"/>
    <col min="525" max="535" width="0" style="2" hidden="1" customWidth="1"/>
    <col min="536" max="536" width="10.42578125" style="2" customWidth="1"/>
    <col min="537" max="768" width="9.140625" style="2"/>
    <col min="769" max="769" width="4.7109375" style="2" customWidth="1"/>
    <col min="770" max="770" width="2" style="2" customWidth="1"/>
    <col min="771" max="772" width="9.140625" style="2"/>
    <col min="773" max="773" width="7.140625" style="2" customWidth="1"/>
    <col min="774" max="774" width="8.42578125" style="2" customWidth="1"/>
    <col min="775" max="775" width="3.7109375" style="2" customWidth="1"/>
    <col min="776" max="776" width="7.5703125" style="2" customWidth="1"/>
    <col min="777" max="777" width="6.140625" style="2" customWidth="1"/>
    <col min="778" max="778" width="9.7109375" style="2" customWidth="1"/>
    <col min="779" max="779" width="7.5703125" style="2" customWidth="1"/>
    <col min="780" max="780" width="13.140625" style="2" customWidth="1"/>
    <col min="781" max="791" width="0" style="2" hidden="1" customWidth="1"/>
    <col min="792" max="792" width="10.42578125" style="2" customWidth="1"/>
    <col min="793" max="1024" width="9.140625" style="2"/>
    <col min="1025" max="1025" width="4.7109375" style="2" customWidth="1"/>
    <col min="1026" max="1026" width="2" style="2" customWidth="1"/>
    <col min="1027" max="1028" width="9.140625" style="2"/>
    <col min="1029" max="1029" width="7.140625" style="2" customWidth="1"/>
    <col min="1030" max="1030" width="8.42578125" style="2" customWidth="1"/>
    <col min="1031" max="1031" width="3.7109375" style="2" customWidth="1"/>
    <col min="1032" max="1032" width="7.5703125" style="2" customWidth="1"/>
    <col min="1033" max="1033" width="6.140625" style="2" customWidth="1"/>
    <col min="1034" max="1034" width="9.7109375" style="2" customWidth="1"/>
    <col min="1035" max="1035" width="7.5703125" style="2" customWidth="1"/>
    <col min="1036" max="1036" width="13.140625" style="2" customWidth="1"/>
    <col min="1037" max="1047" width="0" style="2" hidden="1" customWidth="1"/>
    <col min="1048" max="1048" width="10.42578125" style="2" customWidth="1"/>
    <col min="1049" max="1280" width="9.140625" style="2"/>
    <col min="1281" max="1281" width="4.7109375" style="2" customWidth="1"/>
    <col min="1282" max="1282" width="2" style="2" customWidth="1"/>
    <col min="1283" max="1284" width="9.140625" style="2"/>
    <col min="1285" max="1285" width="7.140625" style="2" customWidth="1"/>
    <col min="1286" max="1286" width="8.42578125" style="2" customWidth="1"/>
    <col min="1287" max="1287" width="3.7109375" style="2" customWidth="1"/>
    <col min="1288" max="1288" width="7.5703125" style="2" customWidth="1"/>
    <col min="1289" max="1289" width="6.140625" style="2" customWidth="1"/>
    <col min="1290" max="1290" width="9.7109375" style="2" customWidth="1"/>
    <col min="1291" max="1291" width="7.5703125" style="2" customWidth="1"/>
    <col min="1292" max="1292" width="13.140625" style="2" customWidth="1"/>
    <col min="1293" max="1303" width="0" style="2" hidden="1" customWidth="1"/>
    <col min="1304" max="1304" width="10.42578125" style="2" customWidth="1"/>
    <col min="1305" max="1536" width="9.140625" style="2"/>
    <col min="1537" max="1537" width="4.7109375" style="2" customWidth="1"/>
    <col min="1538" max="1538" width="2" style="2" customWidth="1"/>
    <col min="1539" max="1540" width="9.140625" style="2"/>
    <col min="1541" max="1541" width="7.140625" style="2" customWidth="1"/>
    <col min="1542" max="1542" width="8.42578125" style="2" customWidth="1"/>
    <col min="1543" max="1543" width="3.7109375" style="2" customWidth="1"/>
    <col min="1544" max="1544" width="7.5703125" style="2" customWidth="1"/>
    <col min="1545" max="1545" width="6.140625" style="2" customWidth="1"/>
    <col min="1546" max="1546" width="9.7109375" style="2" customWidth="1"/>
    <col min="1547" max="1547" width="7.5703125" style="2" customWidth="1"/>
    <col min="1548" max="1548" width="13.140625" style="2" customWidth="1"/>
    <col min="1549" max="1559" width="0" style="2" hidden="1" customWidth="1"/>
    <col min="1560" max="1560" width="10.42578125" style="2" customWidth="1"/>
    <col min="1561" max="1792" width="9.140625" style="2"/>
    <col min="1793" max="1793" width="4.7109375" style="2" customWidth="1"/>
    <col min="1794" max="1794" width="2" style="2" customWidth="1"/>
    <col min="1795" max="1796" width="9.140625" style="2"/>
    <col min="1797" max="1797" width="7.140625" style="2" customWidth="1"/>
    <col min="1798" max="1798" width="8.42578125" style="2" customWidth="1"/>
    <col min="1799" max="1799" width="3.7109375" style="2" customWidth="1"/>
    <col min="1800" max="1800" width="7.5703125" style="2" customWidth="1"/>
    <col min="1801" max="1801" width="6.140625" style="2" customWidth="1"/>
    <col min="1802" max="1802" width="9.7109375" style="2" customWidth="1"/>
    <col min="1803" max="1803" width="7.5703125" style="2" customWidth="1"/>
    <col min="1804" max="1804" width="13.140625" style="2" customWidth="1"/>
    <col min="1805" max="1815" width="0" style="2" hidden="1" customWidth="1"/>
    <col min="1816" max="1816" width="10.42578125" style="2" customWidth="1"/>
    <col min="1817" max="2048" width="9.140625" style="2"/>
    <col min="2049" max="2049" width="4.7109375" style="2" customWidth="1"/>
    <col min="2050" max="2050" width="2" style="2" customWidth="1"/>
    <col min="2051" max="2052" width="9.140625" style="2"/>
    <col min="2053" max="2053" width="7.140625" style="2" customWidth="1"/>
    <col min="2054" max="2054" width="8.42578125" style="2" customWidth="1"/>
    <col min="2055" max="2055" width="3.7109375" style="2" customWidth="1"/>
    <col min="2056" max="2056" width="7.5703125" style="2" customWidth="1"/>
    <col min="2057" max="2057" width="6.140625" style="2" customWidth="1"/>
    <col min="2058" max="2058" width="9.7109375" style="2" customWidth="1"/>
    <col min="2059" max="2059" width="7.5703125" style="2" customWidth="1"/>
    <col min="2060" max="2060" width="13.140625" style="2" customWidth="1"/>
    <col min="2061" max="2071" width="0" style="2" hidden="1" customWidth="1"/>
    <col min="2072" max="2072" width="10.42578125" style="2" customWidth="1"/>
    <col min="2073" max="2304" width="9.140625" style="2"/>
    <col min="2305" max="2305" width="4.7109375" style="2" customWidth="1"/>
    <col min="2306" max="2306" width="2" style="2" customWidth="1"/>
    <col min="2307" max="2308" width="9.140625" style="2"/>
    <col min="2309" max="2309" width="7.140625" style="2" customWidth="1"/>
    <col min="2310" max="2310" width="8.42578125" style="2" customWidth="1"/>
    <col min="2311" max="2311" width="3.7109375" style="2" customWidth="1"/>
    <col min="2312" max="2312" width="7.5703125" style="2" customWidth="1"/>
    <col min="2313" max="2313" width="6.140625" style="2" customWidth="1"/>
    <col min="2314" max="2314" width="9.7109375" style="2" customWidth="1"/>
    <col min="2315" max="2315" width="7.5703125" style="2" customWidth="1"/>
    <col min="2316" max="2316" width="13.140625" style="2" customWidth="1"/>
    <col min="2317" max="2327" width="0" style="2" hidden="1" customWidth="1"/>
    <col min="2328" max="2328" width="10.42578125" style="2" customWidth="1"/>
    <col min="2329" max="2560" width="9.140625" style="2"/>
    <col min="2561" max="2561" width="4.7109375" style="2" customWidth="1"/>
    <col min="2562" max="2562" width="2" style="2" customWidth="1"/>
    <col min="2563" max="2564" width="9.140625" style="2"/>
    <col min="2565" max="2565" width="7.140625" style="2" customWidth="1"/>
    <col min="2566" max="2566" width="8.42578125" style="2" customWidth="1"/>
    <col min="2567" max="2567" width="3.7109375" style="2" customWidth="1"/>
    <col min="2568" max="2568" width="7.5703125" style="2" customWidth="1"/>
    <col min="2569" max="2569" width="6.140625" style="2" customWidth="1"/>
    <col min="2570" max="2570" width="9.7109375" style="2" customWidth="1"/>
    <col min="2571" max="2571" width="7.5703125" style="2" customWidth="1"/>
    <col min="2572" max="2572" width="13.140625" style="2" customWidth="1"/>
    <col min="2573" max="2583" width="0" style="2" hidden="1" customWidth="1"/>
    <col min="2584" max="2584" width="10.42578125" style="2" customWidth="1"/>
    <col min="2585" max="2816" width="9.140625" style="2"/>
    <col min="2817" max="2817" width="4.7109375" style="2" customWidth="1"/>
    <col min="2818" max="2818" width="2" style="2" customWidth="1"/>
    <col min="2819" max="2820" width="9.140625" style="2"/>
    <col min="2821" max="2821" width="7.140625" style="2" customWidth="1"/>
    <col min="2822" max="2822" width="8.42578125" style="2" customWidth="1"/>
    <col min="2823" max="2823" width="3.7109375" style="2" customWidth="1"/>
    <col min="2824" max="2824" width="7.5703125" style="2" customWidth="1"/>
    <col min="2825" max="2825" width="6.140625" style="2" customWidth="1"/>
    <col min="2826" max="2826" width="9.7109375" style="2" customWidth="1"/>
    <col min="2827" max="2827" width="7.5703125" style="2" customWidth="1"/>
    <col min="2828" max="2828" width="13.140625" style="2" customWidth="1"/>
    <col min="2829" max="2839" width="0" style="2" hidden="1" customWidth="1"/>
    <col min="2840" max="2840" width="10.42578125" style="2" customWidth="1"/>
    <col min="2841" max="3072" width="9.140625" style="2"/>
    <col min="3073" max="3073" width="4.7109375" style="2" customWidth="1"/>
    <col min="3074" max="3074" width="2" style="2" customWidth="1"/>
    <col min="3075" max="3076" width="9.140625" style="2"/>
    <col min="3077" max="3077" width="7.140625" style="2" customWidth="1"/>
    <col min="3078" max="3078" width="8.42578125" style="2" customWidth="1"/>
    <col min="3079" max="3079" width="3.7109375" style="2" customWidth="1"/>
    <col min="3080" max="3080" width="7.5703125" style="2" customWidth="1"/>
    <col min="3081" max="3081" width="6.140625" style="2" customWidth="1"/>
    <col min="3082" max="3082" width="9.7109375" style="2" customWidth="1"/>
    <col min="3083" max="3083" width="7.5703125" style="2" customWidth="1"/>
    <col min="3084" max="3084" width="13.140625" style="2" customWidth="1"/>
    <col min="3085" max="3095" width="0" style="2" hidden="1" customWidth="1"/>
    <col min="3096" max="3096" width="10.42578125" style="2" customWidth="1"/>
    <col min="3097" max="3328" width="9.140625" style="2"/>
    <col min="3329" max="3329" width="4.7109375" style="2" customWidth="1"/>
    <col min="3330" max="3330" width="2" style="2" customWidth="1"/>
    <col min="3331" max="3332" width="9.140625" style="2"/>
    <col min="3333" max="3333" width="7.140625" style="2" customWidth="1"/>
    <col min="3334" max="3334" width="8.42578125" style="2" customWidth="1"/>
    <col min="3335" max="3335" width="3.7109375" style="2" customWidth="1"/>
    <col min="3336" max="3336" width="7.5703125" style="2" customWidth="1"/>
    <col min="3337" max="3337" width="6.140625" style="2" customWidth="1"/>
    <col min="3338" max="3338" width="9.7109375" style="2" customWidth="1"/>
    <col min="3339" max="3339" width="7.5703125" style="2" customWidth="1"/>
    <col min="3340" max="3340" width="13.140625" style="2" customWidth="1"/>
    <col min="3341" max="3351" width="0" style="2" hidden="1" customWidth="1"/>
    <col min="3352" max="3352" width="10.42578125" style="2" customWidth="1"/>
    <col min="3353" max="3584" width="9.140625" style="2"/>
    <col min="3585" max="3585" width="4.7109375" style="2" customWidth="1"/>
    <col min="3586" max="3586" width="2" style="2" customWidth="1"/>
    <col min="3587" max="3588" width="9.140625" style="2"/>
    <col min="3589" max="3589" width="7.140625" style="2" customWidth="1"/>
    <col min="3590" max="3590" width="8.42578125" style="2" customWidth="1"/>
    <col min="3591" max="3591" width="3.7109375" style="2" customWidth="1"/>
    <col min="3592" max="3592" width="7.5703125" style="2" customWidth="1"/>
    <col min="3593" max="3593" width="6.140625" style="2" customWidth="1"/>
    <col min="3594" max="3594" width="9.7109375" style="2" customWidth="1"/>
    <col min="3595" max="3595" width="7.5703125" style="2" customWidth="1"/>
    <col min="3596" max="3596" width="13.140625" style="2" customWidth="1"/>
    <col min="3597" max="3607" width="0" style="2" hidden="1" customWidth="1"/>
    <col min="3608" max="3608" width="10.42578125" style="2" customWidth="1"/>
    <col min="3609" max="3840" width="9.140625" style="2"/>
    <col min="3841" max="3841" width="4.7109375" style="2" customWidth="1"/>
    <col min="3842" max="3842" width="2" style="2" customWidth="1"/>
    <col min="3843" max="3844" width="9.140625" style="2"/>
    <col min="3845" max="3845" width="7.140625" style="2" customWidth="1"/>
    <col min="3846" max="3846" width="8.42578125" style="2" customWidth="1"/>
    <col min="3847" max="3847" width="3.7109375" style="2" customWidth="1"/>
    <col min="3848" max="3848" width="7.5703125" style="2" customWidth="1"/>
    <col min="3849" max="3849" width="6.140625" style="2" customWidth="1"/>
    <col min="3850" max="3850" width="9.7109375" style="2" customWidth="1"/>
    <col min="3851" max="3851" width="7.5703125" style="2" customWidth="1"/>
    <col min="3852" max="3852" width="13.140625" style="2" customWidth="1"/>
    <col min="3853" max="3863" width="0" style="2" hidden="1" customWidth="1"/>
    <col min="3864" max="3864" width="10.42578125" style="2" customWidth="1"/>
    <col min="3865" max="4096" width="9.140625" style="2"/>
    <col min="4097" max="4097" width="4.7109375" style="2" customWidth="1"/>
    <col min="4098" max="4098" width="2" style="2" customWidth="1"/>
    <col min="4099" max="4100" width="9.140625" style="2"/>
    <col min="4101" max="4101" width="7.140625" style="2" customWidth="1"/>
    <col min="4102" max="4102" width="8.42578125" style="2" customWidth="1"/>
    <col min="4103" max="4103" width="3.7109375" style="2" customWidth="1"/>
    <col min="4104" max="4104" width="7.5703125" style="2" customWidth="1"/>
    <col min="4105" max="4105" width="6.140625" style="2" customWidth="1"/>
    <col min="4106" max="4106" width="9.7109375" style="2" customWidth="1"/>
    <col min="4107" max="4107" width="7.5703125" style="2" customWidth="1"/>
    <col min="4108" max="4108" width="13.140625" style="2" customWidth="1"/>
    <col min="4109" max="4119" width="0" style="2" hidden="1" customWidth="1"/>
    <col min="4120" max="4120" width="10.42578125" style="2" customWidth="1"/>
    <col min="4121" max="4352" width="9.140625" style="2"/>
    <col min="4353" max="4353" width="4.7109375" style="2" customWidth="1"/>
    <col min="4354" max="4354" width="2" style="2" customWidth="1"/>
    <col min="4355" max="4356" width="9.140625" style="2"/>
    <col min="4357" max="4357" width="7.140625" style="2" customWidth="1"/>
    <col min="4358" max="4358" width="8.42578125" style="2" customWidth="1"/>
    <col min="4359" max="4359" width="3.7109375" style="2" customWidth="1"/>
    <col min="4360" max="4360" width="7.5703125" style="2" customWidth="1"/>
    <col min="4361" max="4361" width="6.140625" style="2" customWidth="1"/>
    <col min="4362" max="4362" width="9.7109375" style="2" customWidth="1"/>
    <col min="4363" max="4363" width="7.5703125" style="2" customWidth="1"/>
    <col min="4364" max="4364" width="13.140625" style="2" customWidth="1"/>
    <col min="4365" max="4375" width="0" style="2" hidden="1" customWidth="1"/>
    <col min="4376" max="4376" width="10.42578125" style="2" customWidth="1"/>
    <col min="4377" max="4608" width="9.140625" style="2"/>
    <col min="4609" max="4609" width="4.7109375" style="2" customWidth="1"/>
    <col min="4610" max="4610" width="2" style="2" customWidth="1"/>
    <col min="4611" max="4612" width="9.140625" style="2"/>
    <col min="4613" max="4613" width="7.140625" style="2" customWidth="1"/>
    <col min="4614" max="4614" width="8.42578125" style="2" customWidth="1"/>
    <col min="4615" max="4615" width="3.7109375" style="2" customWidth="1"/>
    <col min="4616" max="4616" width="7.5703125" style="2" customWidth="1"/>
    <col min="4617" max="4617" width="6.140625" style="2" customWidth="1"/>
    <col min="4618" max="4618" width="9.7109375" style="2" customWidth="1"/>
    <col min="4619" max="4619" width="7.5703125" style="2" customWidth="1"/>
    <col min="4620" max="4620" width="13.140625" style="2" customWidth="1"/>
    <col min="4621" max="4631" width="0" style="2" hidden="1" customWidth="1"/>
    <col min="4632" max="4632" width="10.42578125" style="2" customWidth="1"/>
    <col min="4633" max="4864" width="9.140625" style="2"/>
    <col min="4865" max="4865" width="4.7109375" style="2" customWidth="1"/>
    <col min="4866" max="4866" width="2" style="2" customWidth="1"/>
    <col min="4867" max="4868" width="9.140625" style="2"/>
    <col min="4869" max="4869" width="7.140625" style="2" customWidth="1"/>
    <col min="4870" max="4870" width="8.42578125" style="2" customWidth="1"/>
    <col min="4871" max="4871" width="3.7109375" style="2" customWidth="1"/>
    <col min="4872" max="4872" width="7.5703125" style="2" customWidth="1"/>
    <col min="4873" max="4873" width="6.140625" style="2" customWidth="1"/>
    <col min="4874" max="4874" width="9.7109375" style="2" customWidth="1"/>
    <col min="4875" max="4875" width="7.5703125" style="2" customWidth="1"/>
    <col min="4876" max="4876" width="13.140625" style="2" customWidth="1"/>
    <col min="4877" max="4887" width="0" style="2" hidden="1" customWidth="1"/>
    <col min="4888" max="4888" width="10.42578125" style="2" customWidth="1"/>
    <col min="4889" max="5120" width="9.140625" style="2"/>
    <col min="5121" max="5121" width="4.7109375" style="2" customWidth="1"/>
    <col min="5122" max="5122" width="2" style="2" customWidth="1"/>
    <col min="5123" max="5124" width="9.140625" style="2"/>
    <col min="5125" max="5125" width="7.140625" style="2" customWidth="1"/>
    <col min="5126" max="5126" width="8.42578125" style="2" customWidth="1"/>
    <col min="5127" max="5127" width="3.7109375" style="2" customWidth="1"/>
    <col min="5128" max="5128" width="7.5703125" style="2" customWidth="1"/>
    <col min="5129" max="5129" width="6.140625" style="2" customWidth="1"/>
    <col min="5130" max="5130" width="9.7109375" style="2" customWidth="1"/>
    <col min="5131" max="5131" width="7.5703125" style="2" customWidth="1"/>
    <col min="5132" max="5132" width="13.140625" style="2" customWidth="1"/>
    <col min="5133" max="5143" width="0" style="2" hidden="1" customWidth="1"/>
    <col min="5144" max="5144" width="10.42578125" style="2" customWidth="1"/>
    <col min="5145" max="5376" width="9.140625" style="2"/>
    <col min="5377" max="5377" width="4.7109375" style="2" customWidth="1"/>
    <col min="5378" max="5378" width="2" style="2" customWidth="1"/>
    <col min="5379" max="5380" width="9.140625" style="2"/>
    <col min="5381" max="5381" width="7.140625" style="2" customWidth="1"/>
    <col min="5382" max="5382" width="8.42578125" style="2" customWidth="1"/>
    <col min="5383" max="5383" width="3.7109375" style="2" customWidth="1"/>
    <col min="5384" max="5384" width="7.5703125" style="2" customWidth="1"/>
    <col min="5385" max="5385" width="6.140625" style="2" customWidth="1"/>
    <col min="5386" max="5386" width="9.7109375" style="2" customWidth="1"/>
    <col min="5387" max="5387" width="7.5703125" style="2" customWidth="1"/>
    <col min="5388" max="5388" width="13.140625" style="2" customWidth="1"/>
    <col min="5389" max="5399" width="0" style="2" hidden="1" customWidth="1"/>
    <col min="5400" max="5400" width="10.42578125" style="2" customWidth="1"/>
    <col min="5401" max="5632" width="9.140625" style="2"/>
    <col min="5633" max="5633" width="4.7109375" style="2" customWidth="1"/>
    <col min="5634" max="5634" width="2" style="2" customWidth="1"/>
    <col min="5635" max="5636" width="9.140625" style="2"/>
    <col min="5637" max="5637" width="7.140625" style="2" customWidth="1"/>
    <col min="5638" max="5638" width="8.42578125" style="2" customWidth="1"/>
    <col min="5639" max="5639" width="3.7109375" style="2" customWidth="1"/>
    <col min="5640" max="5640" width="7.5703125" style="2" customWidth="1"/>
    <col min="5641" max="5641" width="6.140625" style="2" customWidth="1"/>
    <col min="5642" max="5642" width="9.7109375" style="2" customWidth="1"/>
    <col min="5643" max="5643" width="7.5703125" style="2" customWidth="1"/>
    <col min="5644" max="5644" width="13.140625" style="2" customWidth="1"/>
    <col min="5645" max="5655" width="0" style="2" hidden="1" customWidth="1"/>
    <col min="5656" max="5656" width="10.42578125" style="2" customWidth="1"/>
    <col min="5657" max="5888" width="9.140625" style="2"/>
    <col min="5889" max="5889" width="4.7109375" style="2" customWidth="1"/>
    <col min="5890" max="5890" width="2" style="2" customWidth="1"/>
    <col min="5891" max="5892" width="9.140625" style="2"/>
    <col min="5893" max="5893" width="7.140625" style="2" customWidth="1"/>
    <col min="5894" max="5894" width="8.42578125" style="2" customWidth="1"/>
    <col min="5895" max="5895" width="3.7109375" style="2" customWidth="1"/>
    <col min="5896" max="5896" width="7.5703125" style="2" customWidth="1"/>
    <col min="5897" max="5897" width="6.140625" style="2" customWidth="1"/>
    <col min="5898" max="5898" width="9.7109375" style="2" customWidth="1"/>
    <col min="5899" max="5899" width="7.5703125" style="2" customWidth="1"/>
    <col min="5900" max="5900" width="13.140625" style="2" customWidth="1"/>
    <col min="5901" max="5911" width="0" style="2" hidden="1" customWidth="1"/>
    <col min="5912" max="5912" width="10.42578125" style="2" customWidth="1"/>
    <col min="5913" max="6144" width="9.140625" style="2"/>
    <col min="6145" max="6145" width="4.7109375" style="2" customWidth="1"/>
    <col min="6146" max="6146" width="2" style="2" customWidth="1"/>
    <col min="6147" max="6148" width="9.140625" style="2"/>
    <col min="6149" max="6149" width="7.140625" style="2" customWidth="1"/>
    <col min="6150" max="6150" width="8.42578125" style="2" customWidth="1"/>
    <col min="6151" max="6151" width="3.7109375" style="2" customWidth="1"/>
    <col min="6152" max="6152" width="7.5703125" style="2" customWidth="1"/>
    <col min="6153" max="6153" width="6.140625" style="2" customWidth="1"/>
    <col min="6154" max="6154" width="9.7109375" style="2" customWidth="1"/>
    <col min="6155" max="6155" width="7.5703125" style="2" customWidth="1"/>
    <col min="6156" max="6156" width="13.140625" style="2" customWidth="1"/>
    <col min="6157" max="6167" width="0" style="2" hidden="1" customWidth="1"/>
    <col min="6168" max="6168" width="10.42578125" style="2" customWidth="1"/>
    <col min="6169" max="6400" width="9.140625" style="2"/>
    <col min="6401" max="6401" width="4.7109375" style="2" customWidth="1"/>
    <col min="6402" max="6402" width="2" style="2" customWidth="1"/>
    <col min="6403" max="6404" width="9.140625" style="2"/>
    <col min="6405" max="6405" width="7.140625" style="2" customWidth="1"/>
    <col min="6406" max="6406" width="8.42578125" style="2" customWidth="1"/>
    <col min="6407" max="6407" width="3.7109375" style="2" customWidth="1"/>
    <col min="6408" max="6408" width="7.5703125" style="2" customWidth="1"/>
    <col min="6409" max="6409" width="6.140625" style="2" customWidth="1"/>
    <col min="6410" max="6410" width="9.7109375" style="2" customWidth="1"/>
    <col min="6411" max="6411" width="7.5703125" style="2" customWidth="1"/>
    <col min="6412" max="6412" width="13.140625" style="2" customWidth="1"/>
    <col min="6413" max="6423" width="0" style="2" hidden="1" customWidth="1"/>
    <col min="6424" max="6424" width="10.42578125" style="2" customWidth="1"/>
    <col min="6425" max="6656" width="9.140625" style="2"/>
    <col min="6657" max="6657" width="4.7109375" style="2" customWidth="1"/>
    <col min="6658" max="6658" width="2" style="2" customWidth="1"/>
    <col min="6659" max="6660" width="9.140625" style="2"/>
    <col min="6661" max="6661" width="7.140625" style="2" customWidth="1"/>
    <col min="6662" max="6662" width="8.42578125" style="2" customWidth="1"/>
    <col min="6663" max="6663" width="3.7109375" style="2" customWidth="1"/>
    <col min="6664" max="6664" width="7.5703125" style="2" customWidth="1"/>
    <col min="6665" max="6665" width="6.140625" style="2" customWidth="1"/>
    <col min="6666" max="6666" width="9.7109375" style="2" customWidth="1"/>
    <col min="6667" max="6667" width="7.5703125" style="2" customWidth="1"/>
    <col min="6668" max="6668" width="13.140625" style="2" customWidth="1"/>
    <col min="6669" max="6679" width="0" style="2" hidden="1" customWidth="1"/>
    <col min="6680" max="6680" width="10.42578125" style="2" customWidth="1"/>
    <col min="6681" max="6912" width="9.140625" style="2"/>
    <col min="6913" max="6913" width="4.7109375" style="2" customWidth="1"/>
    <col min="6914" max="6914" width="2" style="2" customWidth="1"/>
    <col min="6915" max="6916" width="9.140625" style="2"/>
    <col min="6917" max="6917" width="7.140625" style="2" customWidth="1"/>
    <col min="6918" max="6918" width="8.42578125" style="2" customWidth="1"/>
    <col min="6919" max="6919" width="3.7109375" style="2" customWidth="1"/>
    <col min="6920" max="6920" width="7.5703125" style="2" customWidth="1"/>
    <col min="6921" max="6921" width="6.140625" style="2" customWidth="1"/>
    <col min="6922" max="6922" width="9.7109375" style="2" customWidth="1"/>
    <col min="6923" max="6923" width="7.5703125" style="2" customWidth="1"/>
    <col min="6924" max="6924" width="13.140625" style="2" customWidth="1"/>
    <col min="6925" max="6935" width="0" style="2" hidden="1" customWidth="1"/>
    <col min="6936" max="6936" width="10.42578125" style="2" customWidth="1"/>
    <col min="6937" max="7168" width="9.140625" style="2"/>
    <col min="7169" max="7169" width="4.7109375" style="2" customWidth="1"/>
    <col min="7170" max="7170" width="2" style="2" customWidth="1"/>
    <col min="7171" max="7172" width="9.140625" style="2"/>
    <col min="7173" max="7173" width="7.140625" style="2" customWidth="1"/>
    <col min="7174" max="7174" width="8.42578125" style="2" customWidth="1"/>
    <col min="7175" max="7175" width="3.7109375" style="2" customWidth="1"/>
    <col min="7176" max="7176" width="7.5703125" style="2" customWidth="1"/>
    <col min="7177" max="7177" width="6.140625" style="2" customWidth="1"/>
    <col min="7178" max="7178" width="9.7109375" style="2" customWidth="1"/>
    <col min="7179" max="7179" width="7.5703125" style="2" customWidth="1"/>
    <col min="7180" max="7180" width="13.140625" style="2" customWidth="1"/>
    <col min="7181" max="7191" width="0" style="2" hidden="1" customWidth="1"/>
    <col min="7192" max="7192" width="10.42578125" style="2" customWidth="1"/>
    <col min="7193" max="7424" width="9.140625" style="2"/>
    <col min="7425" max="7425" width="4.7109375" style="2" customWidth="1"/>
    <col min="7426" max="7426" width="2" style="2" customWidth="1"/>
    <col min="7427" max="7428" width="9.140625" style="2"/>
    <col min="7429" max="7429" width="7.140625" style="2" customWidth="1"/>
    <col min="7430" max="7430" width="8.42578125" style="2" customWidth="1"/>
    <col min="7431" max="7431" width="3.7109375" style="2" customWidth="1"/>
    <col min="7432" max="7432" width="7.5703125" style="2" customWidth="1"/>
    <col min="7433" max="7433" width="6.140625" style="2" customWidth="1"/>
    <col min="7434" max="7434" width="9.7109375" style="2" customWidth="1"/>
    <col min="7435" max="7435" width="7.5703125" style="2" customWidth="1"/>
    <col min="7436" max="7436" width="13.140625" style="2" customWidth="1"/>
    <col min="7437" max="7447" width="0" style="2" hidden="1" customWidth="1"/>
    <col min="7448" max="7448" width="10.42578125" style="2" customWidth="1"/>
    <col min="7449" max="7680" width="9.140625" style="2"/>
    <col min="7681" max="7681" width="4.7109375" style="2" customWidth="1"/>
    <col min="7682" max="7682" width="2" style="2" customWidth="1"/>
    <col min="7683" max="7684" width="9.140625" style="2"/>
    <col min="7685" max="7685" width="7.140625" style="2" customWidth="1"/>
    <col min="7686" max="7686" width="8.42578125" style="2" customWidth="1"/>
    <col min="7687" max="7687" width="3.7109375" style="2" customWidth="1"/>
    <col min="7688" max="7688" width="7.5703125" style="2" customWidth="1"/>
    <col min="7689" max="7689" width="6.140625" style="2" customWidth="1"/>
    <col min="7690" max="7690" width="9.7109375" style="2" customWidth="1"/>
    <col min="7691" max="7691" width="7.5703125" style="2" customWidth="1"/>
    <col min="7692" max="7692" width="13.140625" style="2" customWidth="1"/>
    <col min="7693" max="7703" width="0" style="2" hidden="1" customWidth="1"/>
    <col min="7704" max="7704" width="10.42578125" style="2" customWidth="1"/>
    <col min="7705" max="7936" width="9.140625" style="2"/>
    <col min="7937" max="7937" width="4.7109375" style="2" customWidth="1"/>
    <col min="7938" max="7938" width="2" style="2" customWidth="1"/>
    <col min="7939" max="7940" width="9.140625" style="2"/>
    <col min="7941" max="7941" width="7.140625" style="2" customWidth="1"/>
    <col min="7942" max="7942" width="8.42578125" style="2" customWidth="1"/>
    <col min="7943" max="7943" width="3.7109375" style="2" customWidth="1"/>
    <col min="7944" max="7944" width="7.5703125" style="2" customWidth="1"/>
    <col min="7945" max="7945" width="6.140625" style="2" customWidth="1"/>
    <col min="7946" max="7946" width="9.7109375" style="2" customWidth="1"/>
    <col min="7947" max="7947" width="7.5703125" style="2" customWidth="1"/>
    <col min="7948" max="7948" width="13.140625" style="2" customWidth="1"/>
    <col min="7949" max="7959" width="0" style="2" hidden="1" customWidth="1"/>
    <col min="7960" max="7960" width="10.42578125" style="2" customWidth="1"/>
    <col min="7961" max="8192" width="9.140625" style="2"/>
    <col min="8193" max="8193" width="4.7109375" style="2" customWidth="1"/>
    <col min="8194" max="8194" width="2" style="2" customWidth="1"/>
    <col min="8195" max="8196" width="9.140625" style="2"/>
    <col min="8197" max="8197" width="7.140625" style="2" customWidth="1"/>
    <col min="8198" max="8198" width="8.42578125" style="2" customWidth="1"/>
    <col min="8199" max="8199" width="3.7109375" style="2" customWidth="1"/>
    <col min="8200" max="8200" width="7.5703125" style="2" customWidth="1"/>
    <col min="8201" max="8201" width="6.140625" style="2" customWidth="1"/>
    <col min="8202" max="8202" width="9.7109375" style="2" customWidth="1"/>
    <col min="8203" max="8203" width="7.5703125" style="2" customWidth="1"/>
    <col min="8204" max="8204" width="13.140625" style="2" customWidth="1"/>
    <col min="8205" max="8215" width="0" style="2" hidden="1" customWidth="1"/>
    <col min="8216" max="8216" width="10.42578125" style="2" customWidth="1"/>
    <col min="8217" max="8448" width="9.140625" style="2"/>
    <col min="8449" max="8449" width="4.7109375" style="2" customWidth="1"/>
    <col min="8450" max="8450" width="2" style="2" customWidth="1"/>
    <col min="8451" max="8452" width="9.140625" style="2"/>
    <col min="8453" max="8453" width="7.140625" style="2" customWidth="1"/>
    <col min="8454" max="8454" width="8.42578125" style="2" customWidth="1"/>
    <col min="8455" max="8455" width="3.7109375" style="2" customWidth="1"/>
    <col min="8456" max="8456" width="7.5703125" style="2" customWidth="1"/>
    <col min="8457" max="8457" width="6.140625" style="2" customWidth="1"/>
    <col min="8458" max="8458" width="9.7109375" style="2" customWidth="1"/>
    <col min="8459" max="8459" width="7.5703125" style="2" customWidth="1"/>
    <col min="8460" max="8460" width="13.140625" style="2" customWidth="1"/>
    <col min="8461" max="8471" width="0" style="2" hidden="1" customWidth="1"/>
    <col min="8472" max="8472" width="10.42578125" style="2" customWidth="1"/>
    <col min="8473" max="8704" width="9.140625" style="2"/>
    <col min="8705" max="8705" width="4.7109375" style="2" customWidth="1"/>
    <col min="8706" max="8706" width="2" style="2" customWidth="1"/>
    <col min="8707" max="8708" width="9.140625" style="2"/>
    <col min="8709" max="8709" width="7.140625" style="2" customWidth="1"/>
    <col min="8710" max="8710" width="8.42578125" style="2" customWidth="1"/>
    <col min="8711" max="8711" width="3.7109375" style="2" customWidth="1"/>
    <col min="8712" max="8712" width="7.5703125" style="2" customWidth="1"/>
    <col min="8713" max="8713" width="6.140625" style="2" customWidth="1"/>
    <col min="8714" max="8714" width="9.7109375" style="2" customWidth="1"/>
    <col min="8715" max="8715" width="7.5703125" style="2" customWidth="1"/>
    <col min="8716" max="8716" width="13.140625" style="2" customWidth="1"/>
    <col min="8717" max="8727" width="0" style="2" hidden="1" customWidth="1"/>
    <col min="8728" max="8728" width="10.42578125" style="2" customWidth="1"/>
    <col min="8729" max="8960" width="9.140625" style="2"/>
    <col min="8961" max="8961" width="4.7109375" style="2" customWidth="1"/>
    <col min="8962" max="8962" width="2" style="2" customWidth="1"/>
    <col min="8963" max="8964" width="9.140625" style="2"/>
    <col min="8965" max="8965" width="7.140625" style="2" customWidth="1"/>
    <col min="8966" max="8966" width="8.42578125" style="2" customWidth="1"/>
    <col min="8967" max="8967" width="3.7109375" style="2" customWidth="1"/>
    <col min="8968" max="8968" width="7.5703125" style="2" customWidth="1"/>
    <col min="8969" max="8969" width="6.140625" style="2" customWidth="1"/>
    <col min="8970" max="8970" width="9.7109375" style="2" customWidth="1"/>
    <col min="8971" max="8971" width="7.5703125" style="2" customWidth="1"/>
    <col min="8972" max="8972" width="13.140625" style="2" customWidth="1"/>
    <col min="8973" max="8983" width="0" style="2" hidden="1" customWidth="1"/>
    <col min="8984" max="8984" width="10.42578125" style="2" customWidth="1"/>
    <col min="8985" max="9216" width="9.140625" style="2"/>
    <col min="9217" max="9217" width="4.7109375" style="2" customWidth="1"/>
    <col min="9218" max="9218" width="2" style="2" customWidth="1"/>
    <col min="9219" max="9220" width="9.140625" style="2"/>
    <col min="9221" max="9221" width="7.140625" style="2" customWidth="1"/>
    <col min="9222" max="9222" width="8.42578125" style="2" customWidth="1"/>
    <col min="9223" max="9223" width="3.7109375" style="2" customWidth="1"/>
    <col min="9224" max="9224" width="7.5703125" style="2" customWidth="1"/>
    <col min="9225" max="9225" width="6.140625" style="2" customWidth="1"/>
    <col min="9226" max="9226" width="9.7109375" style="2" customWidth="1"/>
    <col min="9227" max="9227" width="7.5703125" style="2" customWidth="1"/>
    <col min="9228" max="9228" width="13.140625" style="2" customWidth="1"/>
    <col min="9229" max="9239" width="0" style="2" hidden="1" customWidth="1"/>
    <col min="9240" max="9240" width="10.42578125" style="2" customWidth="1"/>
    <col min="9241" max="9472" width="9.140625" style="2"/>
    <col min="9473" max="9473" width="4.7109375" style="2" customWidth="1"/>
    <col min="9474" max="9474" width="2" style="2" customWidth="1"/>
    <col min="9475" max="9476" width="9.140625" style="2"/>
    <col min="9477" max="9477" width="7.140625" style="2" customWidth="1"/>
    <col min="9478" max="9478" width="8.42578125" style="2" customWidth="1"/>
    <col min="9479" max="9479" width="3.7109375" style="2" customWidth="1"/>
    <col min="9480" max="9480" width="7.5703125" style="2" customWidth="1"/>
    <col min="9481" max="9481" width="6.140625" style="2" customWidth="1"/>
    <col min="9482" max="9482" width="9.7109375" style="2" customWidth="1"/>
    <col min="9483" max="9483" width="7.5703125" style="2" customWidth="1"/>
    <col min="9484" max="9484" width="13.140625" style="2" customWidth="1"/>
    <col min="9485" max="9495" width="0" style="2" hidden="1" customWidth="1"/>
    <col min="9496" max="9496" width="10.42578125" style="2" customWidth="1"/>
    <col min="9497" max="9728" width="9.140625" style="2"/>
    <col min="9729" max="9729" width="4.7109375" style="2" customWidth="1"/>
    <col min="9730" max="9730" width="2" style="2" customWidth="1"/>
    <col min="9731" max="9732" width="9.140625" style="2"/>
    <col min="9733" max="9733" width="7.140625" style="2" customWidth="1"/>
    <col min="9734" max="9734" width="8.42578125" style="2" customWidth="1"/>
    <col min="9735" max="9735" width="3.7109375" style="2" customWidth="1"/>
    <col min="9736" max="9736" width="7.5703125" style="2" customWidth="1"/>
    <col min="9737" max="9737" width="6.140625" style="2" customWidth="1"/>
    <col min="9738" max="9738" width="9.7109375" style="2" customWidth="1"/>
    <col min="9739" max="9739" width="7.5703125" style="2" customWidth="1"/>
    <col min="9740" max="9740" width="13.140625" style="2" customWidth="1"/>
    <col min="9741" max="9751" width="0" style="2" hidden="1" customWidth="1"/>
    <col min="9752" max="9752" width="10.42578125" style="2" customWidth="1"/>
    <col min="9753" max="9984" width="9.140625" style="2"/>
    <col min="9985" max="9985" width="4.7109375" style="2" customWidth="1"/>
    <col min="9986" max="9986" width="2" style="2" customWidth="1"/>
    <col min="9987" max="9988" width="9.140625" style="2"/>
    <col min="9989" max="9989" width="7.140625" style="2" customWidth="1"/>
    <col min="9990" max="9990" width="8.42578125" style="2" customWidth="1"/>
    <col min="9991" max="9991" width="3.7109375" style="2" customWidth="1"/>
    <col min="9992" max="9992" width="7.5703125" style="2" customWidth="1"/>
    <col min="9993" max="9993" width="6.140625" style="2" customWidth="1"/>
    <col min="9994" max="9994" width="9.7109375" style="2" customWidth="1"/>
    <col min="9995" max="9995" width="7.5703125" style="2" customWidth="1"/>
    <col min="9996" max="9996" width="13.140625" style="2" customWidth="1"/>
    <col min="9997" max="10007" width="0" style="2" hidden="1" customWidth="1"/>
    <col min="10008" max="10008" width="10.42578125" style="2" customWidth="1"/>
    <col min="10009" max="10240" width="9.140625" style="2"/>
    <col min="10241" max="10241" width="4.7109375" style="2" customWidth="1"/>
    <col min="10242" max="10242" width="2" style="2" customWidth="1"/>
    <col min="10243" max="10244" width="9.140625" style="2"/>
    <col min="10245" max="10245" width="7.140625" style="2" customWidth="1"/>
    <col min="10246" max="10246" width="8.42578125" style="2" customWidth="1"/>
    <col min="10247" max="10247" width="3.7109375" style="2" customWidth="1"/>
    <col min="10248" max="10248" width="7.5703125" style="2" customWidth="1"/>
    <col min="10249" max="10249" width="6.140625" style="2" customWidth="1"/>
    <col min="10250" max="10250" width="9.7109375" style="2" customWidth="1"/>
    <col min="10251" max="10251" width="7.5703125" style="2" customWidth="1"/>
    <col min="10252" max="10252" width="13.140625" style="2" customWidth="1"/>
    <col min="10253" max="10263" width="0" style="2" hidden="1" customWidth="1"/>
    <col min="10264" max="10264" width="10.42578125" style="2" customWidth="1"/>
    <col min="10265" max="10496" width="9.140625" style="2"/>
    <col min="10497" max="10497" width="4.7109375" style="2" customWidth="1"/>
    <col min="10498" max="10498" width="2" style="2" customWidth="1"/>
    <col min="10499" max="10500" width="9.140625" style="2"/>
    <col min="10501" max="10501" width="7.140625" style="2" customWidth="1"/>
    <col min="10502" max="10502" width="8.42578125" style="2" customWidth="1"/>
    <col min="10503" max="10503" width="3.7109375" style="2" customWidth="1"/>
    <col min="10504" max="10504" width="7.5703125" style="2" customWidth="1"/>
    <col min="10505" max="10505" width="6.140625" style="2" customWidth="1"/>
    <col min="10506" max="10506" width="9.7109375" style="2" customWidth="1"/>
    <col min="10507" max="10507" width="7.5703125" style="2" customWidth="1"/>
    <col min="10508" max="10508" width="13.140625" style="2" customWidth="1"/>
    <col min="10509" max="10519" width="0" style="2" hidden="1" customWidth="1"/>
    <col min="10520" max="10520" width="10.42578125" style="2" customWidth="1"/>
    <col min="10521" max="10752" width="9.140625" style="2"/>
    <col min="10753" max="10753" width="4.7109375" style="2" customWidth="1"/>
    <col min="10754" max="10754" width="2" style="2" customWidth="1"/>
    <col min="10755" max="10756" width="9.140625" style="2"/>
    <col min="10757" max="10757" width="7.140625" style="2" customWidth="1"/>
    <col min="10758" max="10758" width="8.42578125" style="2" customWidth="1"/>
    <col min="10759" max="10759" width="3.7109375" style="2" customWidth="1"/>
    <col min="10760" max="10760" width="7.5703125" style="2" customWidth="1"/>
    <col min="10761" max="10761" width="6.140625" style="2" customWidth="1"/>
    <col min="10762" max="10762" width="9.7109375" style="2" customWidth="1"/>
    <col min="10763" max="10763" width="7.5703125" style="2" customWidth="1"/>
    <col min="10764" max="10764" width="13.140625" style="2" customWidth="1"/>
    <col min="10765" max="10775" width="0" style="2" hidden="1" customWidth="1"/>
    <col min="10776" max="10776" width="10.42578125" style="2" customWidth="1"/>
    <col min="10777" max="11008" width="9.140625" style="2"/>
    <col min="11009" max="11009" width="4.7109375" style="2" customWidth="1"/>
    <col min="11010" max="11010" width="2" style="2" customWidth="1"/>
    <col min="11011" max="11012" width="9.140625" style="2"/>
    <col min="11013" max="11013" width="7.140625" style="2" customWidth="1"/>
    <col min="11014" max="11014" width="8.42578125" style="2" customWidth="1"/>
    <col min="11015" max="11015" width="3.7109375" style="2" customWidth="1"/>
    <col min="11016" max="11016" width="7.5703125" style="2" customWidth="1"/>
    <col min="11017" max="11017" width="6.140625" style="2" customWidth="1"/>
    <col min="11018" max="11018" width="9.7109375" style="2" customWidth="1"/>
    <col min="11019" max="11019" width="7.5703125" style="2" customWidth="1"/>
    <col min="11020" max="11020" width="13.140625" style="2" customWidth="1"/>
    <col min="11021" max="11031" width="0" style="2" hidden="1" customWidth="1"/>
    <col min="11032" max="11032" width="10.42578125" style="2" customWidth="1"/>
    <col min="11033" max="11264" width="9.140625" style="2"/>
    <col min="11265" max="11265" width="4.7109375" style="2" customWidth="1"/>
    <col min="11266" max="11266" width="2" style="2" customWidth="1"/>
    <col min="11267" max="11268" width="9.140625" style="2"/>
    <col min="11269" max="11269" width="7.140625" style="2" customWidth="1"/>
    <col min="11270" max="11270" width="8.42578125" style="2" customWidth="1"/>
    <col min="11271" max="11271" width="3.7109375" style="2" customWidth="1"/>
    <col min="11272" max="11272" width="7.5703125" style="2" customWidth="1"/>
    <col min="11273" max="11273" width="6.140625" style="2" customWidth="1"/>
    <col min="11274" max="11274" width="9.7109375" style="2" customWidth="1"/>
    <col min="11275" max="11275" width="7.5703125" style="2" customWidth="1"/>
    <col min="11276" max="11276" width="13.140625" style="2" customWidth="1"/>
    <col min="11277" max="11287" width="0" style="2" hidden="1" customWidth="1"/>
    <col min="11288" max="11288" width="10.42578125" style="2" customWidth="1"/>
    <col min="11289" max="11520" width="9.140625" style="2"/>
    <col min="11521" max="11521" width="4.7109375" style="2" customWidth="1"/>
    <col min="11522" max="11522" width="2" style="2" customWidth="1"/>
    <col min="11523" max="11524" width="9.140625" style="2"/>
    <col min="11525" max="11525" width="7.140625" style="2" customWidth="1"/>
    <col min="11526" max="11526" width="8.42578125" style="2" customWidth="1"/>
    <col min="11527" max="11527" width="3.7109375" style="2" customWidth="1"/>
    <col min="11528" max="11528" width="7.5703125" style="2" customWidth="1"/>
    <col min="11529" max="11529" width="6.140625" style="2" customWidth="1"/>
    <col min="11530" max="11530" width="9.7109375" style="2" customWidth="1"/>
    <col min="11531" max="11531" width="7.5703125" style="2" customWidth="1"/>
    <col min="11532" max="11532" width="13.140625" style="2" customWidth="1"/>
    <col min="11533" max="11543" width="0" style="2" hidden="1" customWidth="1"/>
    <col min="11544" max="11544" width="10.42578125" style="2" customWidth="1"/>
    <col min="11545" max="11776" width="9.140625" style="2"/>
    <col min="11777" max="11777" width="4.7109375" style="2" customWidth="1"/>
    <col min="11778" max="11778" width="2" style="2" customWidth="1"/>
    <col min="11779" max="11780" width="9.140625" style="2"/>
    <col min="11781" max="11781" width="7.140625" style="2" customWidth="1"/>
    <col min="11782" max="11782" width="8.42578125" style="2" customWidth="1"/>
    <col min="11783" max="11783" width="3.7109375" style="2" customWidth="1"/>
    <col min="11784" max="11784" width="7.5703125" style="2" customWidth="1"/>
    <col min="11785" max="11785" width="6.140625" style="2" customWidth="1"/>
    <col min="11786" max="11786" width="9.7109375" style="2" customWidth="1"/>
    <col min="11787" max="11787" width="7.5703125" style="2" customWidth="1"/>
    <col min="11788" max="11788" width="13.140625" style="2" customWidth="1"/>
    <col min="11789" max="11799" width="0" style="2" hidden="1" customWidth="1"/>
    <col min="11800" max="11800" width="10.42578125" style="2" customWidth="1"/>
    <col min="11801" max="12032" width="9.140625" style="2"/>
    <col min="12033" max="12033" width="4.7109375" style="2" customWidth="1"/>
    <col min="12034" max="12034" width="2" style="2" customWidth="1"/>
    <col min="12035" max="12036" width="9.140625" style="2"/>
    <col min="12037" max="12037" width="7.140625" style="2" customWidth="1"/>
    <col min="12038" max="12038" width="8.42578125" style="2" customWidth="1"/>
    <col min="12039" max="12039" width="3.7109375" style="2" customWidth="1"/>
    <col min="12040" max="12040" width="7.5703125" style="2" customWidth="1"/>
    <col min="12041" max="12041" width="6.140625" style="2" customWidth="1"/>
    <col min="12042" max="12042" width="9.7109375" style="2" customWidth="1"/>
    <col min="12043" max="12043" width="7.5703125" style="2" customWidth="1"/>
    <col min="12044" max="12044" width="13.140625" style="2" customWidth="1"/>
    <col min="12045" max="12055" width="0" style="2" hidden="1" customWidth="1"/>
    <col min="12056" max="12056" width="10.42578125" style="2" customWidth="1"/>
    <col min="12057" max="12288" width="9.140625" style="2"/>
    <col min="12289" max="12289" width="4.7109375" style="2" customWidth="1"/>
    <col min="12290" max="12290" width="2" style="2" customWidth="1"/>
    <col min="12291" max="12292" width="9.140625" style="2"/>
    <col min="12293" max="12293" width="7.140625" style="2" customWidth="1"/>
    <col min="12294" max="12294" width="8.42578125" style="2" customWidth="1"/>
    <col min="12295" max="12295" width="3.7109375" style="2" customWidth="1"/>
    <col min="12296" max="12296" width="7.5703125" style="2" customWidth="1"/>
    <col min="12297" max="12297" width="6.140625" style="2" customWidth="1"/>
    <col min="12298" max="12298" width="9.7109375" style="2" customWidth="1"/>
    <col min="12299" max="12299" width="7.5703125" style="2" customWidth="1"/>
    <col min="12300" max="12300" width="13.140625" style="2" customWidth="1"/>
    <col min="12301" max="12311" width="0" style="2" hidden="1" customWidth="1"/>
    <col min="12312" max="12312" width="10.42578125" style="2" customWidth="1"/>
    <col min="12313" max="12544" width="9.140625" style="2"/>
    <col min="12545" max="12545" width="4.7109375" style="2" customWidth="1"/>
    <col min="12546" max="12546" width="2" style="2" customWidth="1"/>
    <col min="12547" max="12548" width="9.140625" style="2"/>
    <col min="12549" max="12549" width="7.140625" style="2" customWidth="1"/>
    <col min="12550" max="12550" width="8.42578125" style="2" customWidth="1"/>
    <col min="12551" max="12551" width="3.7109375" style="2" customWidth="1"/>
    <col min="12552" max="12552" width="7.5703125" style="2" customWidth="1"/>
    <col min="12553" max="12553" width="6.140625" style="2" customWidth="1"/>
    <col min="12554" max="12554" width="9.7109375" style="2" customWidth="1"/>
    <col min="12555" max="12555" width="7.5703125" style="2" customWidth="1"/>
    <col min="12556" max="12556" width="13.140625" style="2" customWidth="1"/>
    <col min="12557" max="12567" width="0" style="2" hidden="1" customWidth="1"/>
    <col min="12568" max="12568" width="10.42578125" style="2" customWidth="1"/>
    <col min="12569" max="12800" width="9.140625" style="2"/>
    <col min="12801" max="12801" width="4.7109375" style="2" customWidth="1"/>
    <col min="12802" max="12802" width="2" style="2" customWidth="1"/>
    <col min="12803" max="12804" width="9.140625" style="2"/>
    <col min="12805" max="12805" width="7.140625" style="2" customWidth="1"/>
    <col min="12806" max="12806" width="8.42578125" style="2" customWidth="1"/>
    <col min="12807" max="12807" width="3.7109375" style="2" customWidth="1"/>
    <col min="12808" max="12808" width="7.5703125" style="2" customWidth="1"/>
    <col min="12809" max="12809" width="6.140625" style="2" customWidth="1"/>
    <col min="12810" max="12810" width="9.7109375" style="2" customWidth="1"/>
    <col min="12811" max="12811" width="7.5703125" style="2" customWidth="1"/>
    <col min="12812" max="12812" width="13.140625" style="2" customWidth="1"/>
    <col min="12813" max="12823" width="0" style="2" hidden="1" customWidth="1"/>
    <col min="12824" max="12824" width="10.42578125" style="2" customWidth="1"/>
    <col min="12825" max="13056" width="9.140625" style="2"/>
    <col min="13057" max="13057" width="4.7109375" style="2" customWidth="1"/>
    <col min="13058" max="13058" width="2" style="2" customWidth="1"/>
    <col min="13059" max="13060" width="9.140625" style="2"/>
    <col min="13061" max="13061" width="7.140625" style="2" customWidth="1"/>
    <col min="13062" max="13062" width="8.42578125" style="2" customWidth="1"/>
    <col min="13063" max="13063" width="3.7109375" style="2" customWidth="1"/>
    <col min="13064" max="13064" width="7.5703125" style="2" customWidth="1"/>
    <col min="13065" max="13065" width="6.140625" style="2" customWidth="1"/>
    <col min="13066" max="13066" width="9.7109375" style="2" customWidth="1"/>
    <col min="13067" max="13067" width="7.5703125" style="2" customWidth="1"/>
    <col min="13068" max="13068" width="13.140625" style="2" customWidth="1"/>
    <col min="13069" max="13079" width="0" style="2" hidden="1" customWidth="1"/>
    <col min="13080" max="13080" width="10.42578125" style="2" customWidth="1"/>
    <col min="13081" max="13312" width="9.140625" style="2"/>
    <col min="13313" max="13313" width="4.7109375" style="2" customWidth="1"/>
    <col min="13314" max="13314" width="2" style="2" customWidth="1"/>
    <col min="13315" max="13316" width="9.140625" style="2"/>
    <col min="13317" max="13317" width="7.140625" style="2" customWidth="1"/>
    <col min="13318" max="13318" width="8.42578125" style="2" customWidth="1"/>
    <col min="13319" max="13319" width="3.7109375" style="2" customWidth="1"/>
    <col min="13320" max="13320" width="7.5703125" style="2" customWidth="1"/>
    <col min="13321" max="13321" width="6.140625" style="2" customWidth="1"/>
    <col min="13322" max="13322" width="9.7109375" style="2" customWidth="1"/>
    <col min="13323" max="13323" width="7.5703125" style="2" customWidth="1"/>
    <col min="13324" max="13324" width="13.140625" style="2" customWidth="1"/>
    <col min="13325" max="13335" width="0" style="2" hidden="1" customWidth="1"/>
    <col min="13336" max="13336" width="10.42578125" style="2" customWidth="1"/>
    <col min="13337" max="13568" width="9.140625" style="2"/>
    <col min="13569" max="13569" width="4.7109375" style="2" customWidth="1"/>
    <col min="13570" max="13570" width="2" style="2" customWidth="1"/>
    <col min="13571" max="13572" width="9.140625" style="2"/>
    <col min="13573" max="13573" width="7.140625" style="2" customWidth="1"/>
    <col min="13574" max="13574" width="8.42578125" style="2" customWidth="1"/>
    <col min="13575" max="13575" width="3.7109375" style="2" customWidth="1"/>
    <col min="13576" max="13576" width="7.5703125" style="2" customWidth="1"/>
    <col min="13577" max="13577" width="6.140625" style="2" customWidth="1"/>
    <col min="13578" max="13578" width="9.7109375" style="2" customWidth="1"/>
    <col min="13579" max="13579" width="7.5703125" style="2" customWidth="1"/>
    <col min="13580" max="13580" width="13.140625" style="2" customWidth="1"/>
    <col min="13581" max="13591" width="0" style="2" hidden="1" customWidth="1"/>
    <col min="13592" max="13592" width="10.42578125" style="2" customWidth="1"/>
    <col min="13593" max="13824" width="9.140625" style="2"/>
    <col min="13825" max="13825" width="4.7109375" style="2" customWidth="1"/>
    <col min="13826" max="13826" width="2" style="2" customWidth="1"/>
    <col min="13827" max="13828" width="9.140625" style="2"/>
    <col min="13829" max="13829" width="7.140625" style="2" customWidth="1"/>
    <col min="13830" max="13830" width="8.42578125" style="2" customWidth="1"/>
    <col min="13831" max="13831" width="3.7109375" style="2" customWidth="1"/>
    <col min="13832" max="13832" width="7.5703125" style="2" customWidth="1"/>
    <col min="13833" max="13833" width="6.140625" style="2" customWidth="1"/>
    <col min="13834" max="13834" width="9.7109375" style="2" customWidth="1"/>
    <col min="13835" max="13835" width="7.5703125" style="2" customWidth="1"/>
    <col min="13836" max="13836" width="13.140625" style="2" customWidth="1"/>
    <col min="13837" max="13847" width="0" style="2" hidden="1" customWidth="1"/>
    <col min="13848" max="13848" width="10.42578125" style="2" customWidth="1"/>
    <col min="13849" max="14080" width="9.140625" style="2"/>
    <col min="14081" max="14081" width="4.7109375" style="2" customWidth="1"/>
    <col min="14082" max="14082" width="2" style="2" customWidth="1"/>
    <col min="14083" max="14084" width="9.140625" style="2"/>
    <col min="14085" max="14085" width="7.140625" style="2" customWidth="1"/>
    <col min="14086" max="14086" width="8.42578125" style="2" customWidth="1"/>
    <col min="14087" max="14087" width="3.7109375" style="2" customWidth="1"/>
    <col min="14088" max="14088" width="7.5703125" style="2" customWidth="1"/>
    <col min="14089" max="14089" width="6.140625" style="2" customWidth="1"/>
    <col min="14090" max="14090" width="9.7109375" style="2" customWidth="1"/>
    <col min="14091" max="14091" width="7.5703125" style="2" customWidth="1"/>
    <col min="14092" max="14092" width="13.140625" style="2" customWidth="1"/>
    <col min="14093" max="14103" width="0" style="2" hidden="1" customWidth="1"/>
    <col min="14104" max="14104" width="10.42578125" style="2" customWidth="1"/>
    <col min="14105" max="14336" width="9.140625" style="2"/>
    <col min="14337" max="14337" width="4.7109375" style="2" customWidth="1"/>
    <col min="14338" max="14338" width="2" style="2" customWidth="1"/>
    <col min="14339" max="14340" width="9.140625" style="2"/>
    <col min="14341" max="14341" width="7.140625" style="2" customWidth="1"/>
    <col min="14342" max="14342" width="8.42578125" style="2" customWidth="1"/>
    <col min="14343" max="14343" width="3.7109375" style="2" customWidth="1"/>
    <col min="14344" max="14344" width="7.5703125" style="2" customWidth="1"/>
    <col min="14345" max="14345" width="6.140625" style="2" customWidth="1"/>
    <col min="14346" max="14346" width="9.7109375" style="2" customWidth="1"/>
    <col min="14347" max="14347" width="7.5703125" style="2" customWidth="1"/>
    <col min="14348" max="14348" width="13.140625" style="2" customWidth="1"/>
    <col min="14349" max="14359" width="0" style="2" hidden="1" customWidth="1"/>
    <col min="14360" max="14360" width="10.42578125" style="2" customWidth="1"/>
    <col min="14361" max="14592" width="9.140625" style="2"/>
    <col min="14593" max="14593" width="4.7109375" style="2" customWidth="1"/>
    <col min="14594" max="14594" width="2" style="2" customWidth="1"/>
    <col min="14595" max="14596" width="9.140625" style="2"/>
    <col min="14597" max="14597" width="7.140625" style="2" customWidth="1"/>
    <col min="14598" max="14598" width="8.42578125" style="2" customWidth="1"/>
    <col min="14599" max="14599" width="3.7109375" style="2" customWidth="1"/>
    <col min="14600" max="14600" width="7.5703125" style="2" customWidth="1"/>
    <col min="14601" max="14601" width="6.140625" style="2" customWidth="1"/>
    <col min="14602" max="14602" width="9.7109375" style="2" customWidth="1"/>
    <col min="14603" max="14603" width="7.5703125" style="2" customWidth="1"/>
    <col min="14604" max="14604" width="13.140625" style="2" customWidth="1"/>
    <col min="14605" max="14615" width="0" style="2" hidden="1" customWidth="1"/>
    <col min="14616" max="14616" width="10.42578125" style="2" customWidth="1"/>
    <col min="14617" max="14848" width="9.140625" style="2"/>
    <col min="14849" max="14849" width="4.7109375" style="2" customWidth="1"/>
    <col min="14850" max="14850" width="2" style="2" customWidth="1"/>
    <col min="14851" max="14852" width="9.140625" style="2"/>
    <col min="14853" max="14853" width="7.140625" style="2" customWidth="1"/>
    <col min="14854" max="14854" width="8.42578125" style="2" customWidth="1"/>
    <col min="14855" max="14855" width="3.7109375" style="2" customWidth="1"/>
    <col min="14856" max="14856" width="7.5703125" style="2" customWidth="1"/>
    <col min="14857" max="14857" width="6.140625" style="2" customWidth="1"/>
    <col min="14858" max="14858" width="9.7109375" style="2" customWidth="1"/>
    <col min="14859" max="14859" width="7.5703125" style="2" customWidth="1"/>
    <col min="14860" max="14860" width="13.140625" style="2" customWidth="1"/>
    <col min="14861" max="14871" width="0" style="2" hidden="1" customWidth="1"/>
    <col min="14872" max="14872" width="10.42578125" style="2" customWidth="1"/>
    <col min="14873" max="15104" width="9.140625" style="2"/>
    <col min="15105" max="15105" width="4.7109375" style="2" customWidth="1"/>
    <col min="15106" max="15106" width="2" style="2" customWidth="1"/>
    <col min="15107" max="15108" width="9.140625" style="2"/>
    <col min="15109" max="15109" width="7.140625" style="2" customWidth="1"/>
    <col min="15110" max="15110" width="8.42578125" style="2" customWidth="1"/>
    <col min="15111" max="15111" width="3.7109375" style="2" customWidth="1"/>
    <col min="15112" max="15112" width="7.5703125" style="2" customWidth="1"/>
    <col min="15113" max="15113" width="6.140625" style="2" customWidth="1"/>
    <col min="15114" max="15114" width="9.7109375" style="2" customWidth="1"/>
    <col min="15115" max="15115" width="7.5703125" style="2" customWidth="1"/>
    <col min="15116" max="15116" width="13.140625" style="2" customWidth="1"/>
    <col min="15117" max="15127" width="0" style="2" hidden="1" customWidth="1"/>
    <col min="15128" max="15128" width="10.42578125" style="2" customWidth="1"/>
    <col min="15129" max="15360" width="9.140625" style="2"/>
    <col min="15361" max="15361" width="4.7109375" style="2" customWidth="1"/>
    <col min="15362" max="15362" width="2" style="2" customWidth="1"/>
    <col min="15363" max="15364" width="9.140625" style="2"/>
    <col min="15365" max="15365" width="7.140625" style="2" customWidth="1"/>
    <col min="15366" max="15366" width="8.42578125" style="2" customWidth="1"/>
    <col min="15367" max="15367" width="3.7109375" style="2" customWidth="1"/>
    <col min="15368" max="15368" width="7.5703125" style="2" customWidth="1"/>
    <col min="15369" max="15369" width="6.140625" style="2" customWidth="1"/>
    <col min="15370" max="15370" width="9.7109375" style="2" customWidth="1"/>
    <col min="15371" max="15371" width="7.5703125" style="2" customWidth="1"/>
    <col min="15372" max="15372" width="13.140625" style="2" customWidth="1"/>
    <col min="15373" max="15383" width="0" style="2" hidden="1" customWidth="1"/>
    <col min="15384" max="15384" width="10.42578125" style="2" customWidth="1"/>
    <col min="15385" max="15616" width="9.140625" style="2"/>
    <col min="15617" max="15617" width="4.7109375" style="2" customWidth="1"/>
    <col min="15618" max="15618" width="2" style="2" customWidth="1"/>
    <col min="15619" max="15620" width="9.140625" style="2"/>
    <col min="15621" max="15621" width="7.140625" style="2" customWidth="1"/>
    <col min="15622" max="15622" width="8.42578125" style="2" customWidth="1"/>
    <col min="15623" max="15623" width="3.7109375" style="2" customWidth="1"/>
    <col min="15624" max="15624" width="7.5703125" style="2" customWidth="1"/>
    <col min="15625" max="15625" width="6.140625" style="2" customWidth="1"/>
    <col min="15626" max="15626" width="9.7109375" style="2" customWidth="1"/>
    <col min="15627" max="15627" width="7.5703125" style="2" customWidth="1"/>
    <col min="15628" max="15628" width="13.140625" style="2" customWidth="1"/>
    <col min="15629" max="15639" width="0" style="2" hidden="1" customWidth="1"/>
    <col min="15640" max="15640" width="10.42578125" style="2" customWidth="1"/>
    <col min="15641" max="15872" width="9.140625" style="2"/>
    <col min="15873" max="15873" width="4.7109375" style="2" customWidth="1"/>
    <col min="15874" max="15874" width="2" style="2" customWidth="1"/>
    <col min="15875" max="15876" width="9.140625" style="2"/>
    <col min="15877" max="15877" width="7.140625" style="2" customWidth="1"/>
    <col min="15878" max="15878" width="8.42578125" style="2" customWidth="1"/>
    <col min="15879" max="15879" width="3.7109375" style="2" customWidth="1"/>
    <col min="15880" max="15880" width="7.5703125" style="2" customWidth="1"/>
    <col min="15881" max="15881" width="6.140625" style="2" customWidth="1"/>
    <col min="15882" max="15882" width="9.7109375" style="2" customWidth="1"/>
    <col min="15883" max="15883" width="7.5703125" style="2" customWidth="1"/>
    <col min="15884" max="15884" width="13.140625" style="2" customWidth="1"/>
    <col min="15885" max="15895" width="0" style="2" hidden="1" customWidth="1"/>
    <col min="15896" max="15896" width="10.42578125" style="2" customWidth="1"/>
    <col min="15897" max="16128" width="9.140625" style="2"/>
    <col min="16129" max="16129" width="4.7109375" style="2" customWidth="1"/>
    <col min="16130" max="16130" width="2" style="2" customWidth="1"/>
    <col min="16131" max="16132" width="9.140625" style="2"/>
    <col min="16133" max="16133" width="7.140625" style="2" customWidth="1"/>
    <col min="16134" max="16134" width="8.42578125" style="2" customWidth="1"/>
    <col min="16135" max="16135" width="3.7109375" style="2" customWidth="1"/>
    <col min="16136" max="16136" width="7.5703125" style="2" customWidth="1"/>
    <col min="16137" max="16137" width="6.140625" style="2" customWidth="1"/>
    <col min="16138" max="16138" width="9.7109375" style="2" customWidth="1"/>
    <col min="16139" max="16139" width="7.5703125" style="2" customWidth="1"/>
    <col min="16140" max="16140" width="13.140625" style="2" customWidth="1"/>
    <col min="16141" max="16151" width="0" style="2" hidden="1" customWidth="1"/>
    <col min="16152" max="16152" width="10.42578125" style="2" customWidth="1"/>
    <col min="16153" max="16384" width="9.140625" style="2"/>
  </cols>
  <sheetData>
    <row r="1" spans="1:24" ht="14.25" customHeight="1" x14ac:dyDescent="0.2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 x14ac:dyDescent="0.2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 x14ac:dyDescent="0.25">
      <c r="A3" s="308" t="s">
        <v>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</row>
    <row r="4" spans="1:24" ht="14.25" customHeight="1" x14ac:dyDescent="0.25">
      <c r="A4" s="308" t="s">
        <v>3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</row>
    <row r="5" spans="1:24" ht="14.25" customHeight="1" x14ac:dyDescent="0.25">
      <c r="A5" s="308" t="s">
        <v>4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</row>
    <row r="6" spans="1:24" ht="14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5"/>
      <c r="S6" s="6"/>
      <c r="T6" s="6"/>
      <c r="U6" s="6"/>
      <c r="V6" s="6"/>
      <c r="W6" s="6"/>
      <c r="X6" s="6"/>
    </row>
    <row r="7" spans="1:24" ht="14.25" customHeight="1" x14ac:dyDescent="0.25">
      <c r="A7" s="3"/>
      <c r="B7" s="7"/>
      <c r="C7" s="309" t="s">
        <v>5</v>
      </c>
      <c r="D7" s="309"/>
      <c r="E7" s="309"/>
      <c r="F7" s="309"/>
      <c r="G7" s="303"/>
      <c r="H7" s="303"/>
      <c r="I7" s="307">
        <v>2186295.64</v>
      </c>
      <c r="J7" s="307"/>
      <c r="K7" s="303" t="s">
        <v>6</v>
      </c>
      <c r="L7" s="303"/>
      <c r="M7" s="8"/>
      <c r="N7" s="8"/>
      <c r="O7" s="8"/>
      <c r="P7" s="8"/>
      <c r="Q7" s="8"/>
      <c r="R7" s="4"/>
      <c r="S7" s="6"/>
      <c r="T7" s="6"/>
      <c r="U7" s="6"/>
      <c r="V7" s="6"/>
      <c r="W7" s="6"/>
      <c r="X7" s="6"/>
    </row>
    <row r="8" spans="1:24" ht="14.25" customHeight="1" x14ac:dyDescent="0.25">
      <c r="A8" s="3"/>
      <c r="B8" s="7"/>
      <c r="C8" s="303" t="s">
        <v>7</v>
      </c>
      <c r="D8" s="303"/>
      <c r="E8" s="303"/>
      <c r="F8" s="9"/>
      <c r="G8" s="303"/>
      <c r="H8" s="303"/>
      <c r="I8" s="307">
        <v>12324417.17</v>
      </c>
      <c r="J8" s="307"/>
      <c r="K8" s="303" t="s">
        <v>6</v>
      </c>
      <c r="L8" s="303"/>
      <c r="M8" s="8"/>
      <c r="N8" s="8"/>
      <c r="O8" s="8"/>
      <c r="P8" s="8"/>
      <c r="Q8" s="8"/>
      <c r="R8" s="4"/>
      <c r="S8" s="6"/>
      <c r="T8" s="6"/>
      <c r="U8" s="6"/>
      <c r="V8" s="6"/>
      <c r="W8" s="6"/>
      <c r="X8" s="6"/>
    </row>
    <row r="9" spans="1:24" x14ac:dyDescent="0.25">
      <c r="A9" s="3"/>
      <c r="B9" s="7"/>
      <c r="C9" s="305" t="s">
        <v>8</v>
      </c>
      <c r="D9" s="305"/>
      <c r="E9" s="305"/>
      <c r="F9" s="7"/>
      <c r="G9" s="305"/>
      <c r="H9" s="305"/>
      <c r="I9" s="302"/>
      <c r="J9" s="302"/>
      <c r="K9" s="305"/>
      <c r="L9" s="305"/>
      <c r="M9" s="10"/>
      <c r="N9" s="10"/>
      <c r="O9" s="10"/>
      <c r="P9" s="10"/>
      <c r="Q9" s="10"/>
      <c r="R9" s="4"/>
      <c r="S9" s="6"/>
      <c r="T9" s="6"/>
      <c r="U9" s="6"/>
      <c r="V9" s="6"/>
      <c r="W9" s="6"/>
      <c r="X9" s="6"/>
    </row>
    <row r="10" spans="1:24" ht="29.25" customHeight="1" x14ac:dyDescent="0.25">
      <c r="A10" s="11"/>
      <c r="B10" s="9"/>
      <c r="C10" s="306" t="s">
        <v>9</v>
      </c>
      <c r="D10" s="306"/>
      <c r="E10" s="306"/>
      <c r="F10" s="306"/>
      <c r="G10" s="306"/>
      <c r="H10" s="306"/>
      <c r="I10" s="307">
        <f>4231871.52-177447.72</f>
        <v>4054423.7999999993</v>
      </c>
      <c r="J10" s="307"/>
      <c r="K10" s="303" t="s">
        <v>6</v>
      </c>
      <c r="L10" s="303"/>
      <c r="M10" s="8"/>
      <c r="N10" s="8"/>
      <c r="O10" s="8"/>
      <c r="P10" s="8"/>
      <c r="Q10" s="8"/>
      <c r="R10" s="12"/>
      <c r="S10" s="6"/>
      <c r="T10" s="6"/>
      <c r="U10" s="6"/>
      <c r="V10" s="6"/>
      <c r="W10" s="6"/>
      <c r="X10" s="6"/>
    </row>
    <row r="11" spans="1:24" x14ac:dyDescent="0.25">
      <c r="A11" s="11"/>
      <c r="B11" s="9"/>
      <c r="C11" s="303" t="s">
        <v>10</v>
      </c>
      <c r="D11" s="303"/>
      <c r="E11" s="303"/>
      <c r="F11" s="9"/>
      <c r="G11" s="303"/>
      <c r="H11" s="303"/>
      <c r="I11" s="307">
        <f>I13+I14+I15+I16+I17</f>
        <v>8083945.6500000004</v>
      </c>
      <c r="J11" s="307"/>
      <c r="K11" s="303" t="s">
        <v>6</v>
      </c>
      <c r="L11" s="303"/>
      <c r="M11" s="8"/>
      <c r="N11" s="8"/>
      <c r="O11" s="8"/>
      <c r="P11" s="8"/>
      <c r="Q11" s="8"/>
      <c r="R11" s="12"/>
      <c r="S11" s="6"/>
      <c r="T11" s="6"/>
      <c r="U11" s="6"/>
      <c r="V11" s="6"/>
      <c r="W11" s="6"/>
      <c r="X11" s="6"/>
    </row>
    <row r="12" spans="1:24" x14ac:dyDescent="0.25">
      <c r="A12" s="3"/>
      <c r="B12" s="7"/>
      <c r="C12" s="7" t="s">
        <v>11</v>
      </c>
      <c r="D12" s="7"/>
      <c r="E12" s="7"/>
      <c r="F12" s="7"/>
      <c r="G12" s="7"/>
      <c r="H12" s="7"/>
      <c r="I12" s="302"/>
      <c r="J12" s="302"/>
      <c r="K12" s="7"/>
      <c r="L12" s="13"/>
      <c r="M12" s="10"/>
      <c r="N12" s="10"/>
      <c r="O12" s="10"/>
      <c r="P12" s="10"/>
      <c r="Q12" s="10"/>
      <c r="R12" s="4"/>
      <c r="S12" s="6"/>
      <c r="T12" s="6"/>
      <c r="U12" s="6"/>
      <c r="V12" s="6"/>
      <c r="W12" s="6"/>
      <c r="X12" s="6"/>
    </row>
    <row r="13" spans="1:24" x14ac:dyDescent="0.25">
      <c r="A13" s="3"/>
      <c r="B13" s="7"/>
      <c r="C13" s="7" t="s">
        <v>12</v>
      </c>
      <c r="D13" s="7"/>
      <c r="E13" s="7"/>
      <c r="F13" s="7"/>
      <c r="G13" s="305"/>
      <c r="H13" s="305"/>
      <c r="I13" s="302">
        <v>1460848.68</v>
      </c>
      <c r="J13" s="302"/>
      <c r="K13" s="305" t="s">
        <v>6</v>
      </c>
      <c r="L13" s="305"/>
      <c r="M13" s="10"/>
      <c r="N13" s="10"/>
      <c r="O13" s="10"/>
      <c r="P13" s="10"/>
      <c r="Q13" s="10"/>
      <c r="R13" s="4"/>
      <c r="S13" s="6"/>
      <c r="T13" s="6"/>
      <c r="U13" s="6"/>
      <c r="V13" s="6"/>
      <c r="W13" s="6"/>
      <c r="X13" s="6"/>
    </row>
    <row r="14" spans="1:24" x14ac:dyDescent="0.25">
      <c r="A14" s="3"/>
      <c r="B14" s="7"/>
      <c r="C14" s="7" t="s">
        <v>13</v>
      </c>
      <c r="D14" s="7"/>
      <c r="E14" s="7"/>
      <c r="F14" s="7"/>
      <c r="G14" s="305"/>
      <c r="H14" s="305"/>
      <c r="I14" s="302">
        <v>630891.65</v>
      </c>
      <c r="J14" s="302"/>
      <c r="K14" s="305" t="s">
        <v>6</v>
      </c>
      <c r="L14" s="305"/>
      <c r="M14" s="10"/>
      <c r="N14" s="10"/>
      <c r="O14" s="10"/>
      <c r="P14" s="10"/>
      <c r="Q14" s="10"/>
      <c r="R14" s="4"/>
      <c r="S14" s="6"/>
      <c r="T14" s="6"/>
      <c r="U14" s="6"/>
      <c r="V14" s="6"/>
      <c r="W14" s="6"/>
      <c r="X14" s="6"/>
    </row>
    <row r="15" spans="1:24" x14ac:dyDescent="0.25">
      <c r="A15" s="3"/>
      <c r="B15" s="7"/>
      <c r="C15" s="7" t="s">
        <v>14</v>
      </c>
      <c r="D15" s="7"/>
      <c r="E15" s="7"/>
      <c r="F15" s="7"/>
      <c r="G15" s="7"/>
      <c r="H15" s="7"/>
      <c r="I15" s="302">
        <v>1083536.55</v>
      </c>
      <c r="J15" s="302"/>
      <c r="K15" s="7" t="s">
        <v>6</v>
      </c>
      <c r="L15" s="7"/>
      <c r="M15" s="10"/>
      <c r="N15" s="10"/>
      <c r="O15" s="10"/>
      <c r="P15" s="10"/>
      <c r="Q15" s="10"/>
      <c r="R15" s="4"/>
      <c r="S15" s="6"/>
      <c r="T15" s="6"/>
      <c r="U15" s="6"/>
      <c r="V15" s="6"/>
      <c r="W15" s="6"/>
      <c r="X15" s="6"/>
    </row>
    <row r="16" spans="1:24" x14ac:dyDescent="0.25">
      <c r="A16" s="3"/>
      <c r="B16" s="7"/>
      <c r="C16" s="7" t="s">
        <v>15</v>
      </c>
      <c r="D16" s="7"/>
      <c r="E16" s="7"/>
      <c r="F16" s="7"/>
      <c r="G16" s="7"/>
      <c r="H16" s="7"/>
      <c r="I16" s="302">
        <v>3934094.11</v>
      </c>
      <c r="J16" s="302"/>
      <c r="K16" s="7" t="s">
        <v>6</v>
      </c>
      <c r="L16" s="7"/>
      <c r="M16" s="10"/>
      <c r="N16" s="10"/>
      <c r="O16" s="10"/>
      <c r="P16" s="10"/>
      <c r="Q16" s="10"/>
      <c r="R16" s="4"/>
      <c r="S16" s="6"/>
      <c r="T16" s="6"/>
      <c r="U16" s="6"/>
      <c r="V16" s="6"/>
      <c r="W16" s="6"/>
      <c r="X16" s="6"/>
    </row>
    <row r="17" spans="1:24" x14ac:dyDescent="0.25">
      <c r="A17" s="3"/>
      <c r="B17" s="7"/>
      <c r="C17" s="7" t="s">
        <v>16</v>
      </c>
      <c r="D17" s="7"/>
      <c r="E17" s="7"/>
      <c r="F17" s="7"/>
      <c r="G17" s="7"/>
      <c r="H17" s="7"/>
      <c r="I17" s="302">
        <v>974574.66</v>
      </c>
      <c r="J17" s="302"/>
      <c r="K17" s="7" t="s">
        <v>6</v>
      </c>
      <c r="L17" s="7"/>
      <c r="M17" s="10"/>
      <c r="N17" s="10"/>
      <c r="O17" s="10"/>
      <c r="P17" s="10"/>
      <c r="Q17" s="10"/>
      <c r="R17" s="4"/>
      <c r="S17" s="6"/>
      <c r="T17" s="6"/>
      <c r="U17" s="6"/>
      <c r="V17" s="6"/>
      <c r="W17" s="6"/>
      <c r="X17" s="6"/>
    </row>
    <row r="18" spans="1:24" x14ac:dyDescent="0.25">
      <c r="A18" s="3"/>
      <c r="B18" s="7"/>
      <c r="C18" s="9" t="s">
        <v>17</v>
      </c>
      <c r="D18" s="9"/>
      <c r="E18" s="9"/>
      <c r="F18" s="9"/>
      <c r="G18" s="303"/>
      <c r="H18" s="303"/>
      <c r="I18" s="304">
        <f>I7+I8-H19</f>
        <v>1838608.5099999998</v>
      </c>
      <c r="J18" s="304"/>
      <c r="K18" s="303" t="s">
        <v>6</v>
      </c>
      <c r="L18" s="303"/>
      <c r="M18" s="8"/>
      <c r="N18" s="8"/>
      <c r="O18" s="8"/>
      <c r="P18" s="8"/>
      <c r="Q18" s="8"/>
      <c r="R18" s="4"/>
      <c r="S18" s="6"/>
      <c r="T18" s="6"/>
      <c r="U18" s="6"/>
      <c r="V18" s="6"/>
      <c r="W18" s="6"/>
      <c r="X18" s="6"/>
    </row>
    <row r="19" spans="1:24" ht="15" customHeight="1" x14ac:dyDescent="0.25">
      <c r="A19" s="14"/>
      <c r="B19" s="14"/>
      <c r="C19" s="14"/>
      <c r="D19" s="14"/>
      <c r="E19" s="297" t="s">
        <v>18</v>
      </c>
      <c r="F19" s="297"/>
      <c r="G19" s="297"/>
      <c r="H19" s="298">
        <v>12672104.300000001</v>
      </c>
      <c r="I19" s="298"/>
      <c r="J19" s="298"/>
      <c r="K19" s="15" t="s">
        <v>6</v>
      </c>
      <c r="L19" s="16" t="s">
        <v>19</v>
      </c>
      <c r="M19" s="17" t="e">
        <f>H19/H8*100</f>
        <v>#DIV/0!</v>
      </c>
      <c r="N19" s="5"/>
      <c r="O19" s="5"/>
      <c r="P19" s="5"/>
      <c r="Q19" s="5"/>
      <c r="R19" s="5"/>
      <c r="S19" s="6"/>
      <c r="T19" s="6"/>
      <c r="U19" s="6"/>
      <c r="V19" s="6"/>
      <c r="W19" s="6"/>
      <c r="X19" s="18">
        <f>H19/I8*100</f>
        <v>102.82112431934176</v>
      </c>
    </row>
    <row r="20" spans="1:24" ht="39" customHeight="1" x14ac:dyDescent="0.25">
      <c r="A20" s="19" t="s">
        <v>20</v>
      </c>
      <c r="B20" s="299" t="s">
        <v>21</v>
      </c>
      <c r="C20" s="300"/>
      <c r="D20" s="300"/>
      <c r="E20" s="300"/>
      <c r="F20" s="300"/>
      <c r="G20" s="300"/>
      <c r="H20" s="300"/>
      <c r="I20" s="301"/>
      <c r="J20" s="19" t="s">
        <v>22</v>
      </c>
      <c r="K20" s="19" t="s">
        <v>23</v>
      </c>
      <c r="L20" s="20" t="s">
        <v>24</v>
      </c>
      <c r="M20" s="19" t="s">
        <v>25</v>
      </c>
      <c r="N20" s="19" t="s">
        <v>26</v>
      </c>
      <c r="O20" s="19" t="s">
        <v>27</v>
      </c>
      <c r="P20" s="19" t="s">
        <v>28</v>
      </c>
      <c r="Q20" s="19" t="s">
        <v>29</v>
      </c>
      <c r="R20" s="19" t="s">
        <v>29</v>
      </c>
      <c r="S20" s="19" t="s">
        <v>30</v>
      </c>
      <c r="T20" s="19" t="s">
        <v>31</v>
      </c>
      <c r="U20" s="19" t="s">
        <v>32</v>
      </c>
      <c r="V20" s="19" t="s">
        <v>33</v>
      </c>
      <c r="W20" s="21" t="s">
        <v>34</v>
      </c>
      <c r="X20" s="19" t="s">
        <v>35</v>
      </c>
    </row>
    <row r="21" spans="1:24" x14ac:dyDescent="0.25">
      <c r="A21" s="22"/>
      <c r="B21" s="23" t="s">
        <v>36</v>
      </c>
      <c r="C21" s="23"/>
      <c r="D21" s="23"/>
      <c r="E21" s="23"/>
      <c r="F21" s="23"/>
      <c r="G21" s="24"/>
      <c r="H21" s="24"/>
      <c r="I21" s="24"/>
      <c r="J21" s="25" t="s">
        <v>37</v>
      </c>
      <c r="K21" s="26"/>
      <c r="L21" s="27">
        <v>10316.6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8"/>
      <c r="X21" s="25"/>
    </row>
    <row r="22" spans="1:24" ht="28.5" customHeight="1" x14ac:dyDescent="0.25">
      <c r="A22" s="29">
        <v>1</v>
      </c>
      <c r="B22" s="245" t="s">
        <v>38</v>
      </c>
      <c r="C22" s="245"/>
      <c r="D22" s="245"/>
      <c r="E22" s="245"/>
      <c r="F22" s="245"/>
      <c r="G22" s="245"/>
      <c r="H22" s="245"/>
      <c r="I22" s="246"/>
      <c r="J22" s="29" t="s">
        <v>6</v>
      </c>
      <c r="K22" s="30">
        <f>(2.83*2+3.02*10)/12</f>
        <v>2.9883333333333333</v>
      </c>
      <c r="L22" s="31">
        <f>K22*L21*12</f>
        <v>369953.27600000001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/>
    </row>
    <row r="23" spans="1:24" ht="74.25" customHeight="1" x14ac:dyDescent="0.25">
      <c r="A23" s="34"/>
      <c r="B23" s="228" t="s">
        <v>39</v>
      </c>
      <c r="C23" s="229"/>
      <c r="D23" s="229"/>
      <c r="E23" s="229"/>
      <c r="F23" s="229"/>
      <c r="G23" s="229"/>
      <c r="H23" s="229"/>
      <c r="I23" s="230"/>
      <c r="J23" s="35"/>
      <c r="K23" s="22"/>
      <c r="L23" s="36"/>
      <c r="M23" s="22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8"/>
    </row>
    <row r="24" spans="1:24" ht="15" customHeight="1" x14ac:dyDescent="0.25">
      <c r="A24" s="39"/>
      <c r="B24" s="278" t="s">
        <v>40</v>
      </c>
      <c r="C24" s="244"/>
      <c r="D24" s="244"/>
      <c r="E24" s="40"/>
      <c r="F24" s="40"/>
      <c r="G24" s="40"/>
      <c r="H24" s="40"/>
      <c r="I24" s="41"/>
      <c r="J24" s="35"/>
      <c r="K24" s="42"/>
      <c r="L24" s="36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39"/>
      <c r="X24" s="22"/>
    </row>
    <row r="25" spans="1:24" ht="15" customHeight="1" x14ac:dyDescent="0.25">
      <c r="A25" s="39"/>
      <c r="B25" s="43"/>
      <c r="C25" s="250" t="s">
        <v>41</v>
      </c>
      <c r="D25" s="250"/>
      <c r="E25" s="250"/>
      <c r="F25" s="250"/>
      <c r="G25" s="250"/>
      <c r="H25" s="250"/>
      <c r="I25" s="41"/>
      <c r="J25" s="35" t="s">
        <v>42</v>
      </c>
      <c r="K25" s="42"/>
      <c r="L25" s="22" t="s">
        <v>43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39"/>
      <c r="X25" s="22"/>
    </row>
    <row r="26" spans="1:24" ht="32.25" customHeight="1" x14ac:dyDescent="0.25">
      <c r="A26" s="39"/>
      <c r="B26" s="43"/>
      <c r="C26" s="250" t="s">
        <v>44</v>
      </c>
      <c r="D26" s="250"/>
      <c r="E26" s="250"/>
      <c r="F26" s="250"/>
      <c r="G26" s="250"/>
      <c r="H26" s="250"/>
      <c r="I26" s="41"/>
      <c r="J26" s="35" t="s">
        <v>45</v>
      </c>
      <c r="K26" s="42"/>
      <c r="L26" s="22">
        <v>1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22"/>
    </row>
    <row r="27" spans="1:24" ht="15" customHeight="1" x14ac:dyDescent="0.25">
      <c r="A27" s="39"/>
      <c r="B27" s="43"/>
      <c r="C27" s="250" t="s">
        <v>46</v>
      </c>
      <c r="D27" s="250"/>
      <c r="E27" s="250"/>
      <c r="F27" s="250"/>
      <c r="G27" s="250"/>
      <c r="H27" s="250"/>
      <c r="I27" s="41"/>
      <c r="J27" s="35" t="s">
        <v>47</v>
      </c>
      <c r="K27" s="42"/>
      <c r="L27" s="22" t="s">
        <v>48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39"/>
      <c r="X27" s="22"/>
    </row>
    <row r="28" spans="1:24" ht="15" customHeight="1" x14ac:dyDescent="0.25">
      <c r="A28" s="39"/>
      <c r="B28" s="278" t="s">
        <v>49</v>
      </c>
      <c r="C28" s="244"/>
      <c r="D28" s="244"/>
      <c r="E28" s="244"/>
      <c r="F28" s="244"/>
      <c r="G28" s="244"/>
      <c r="H28" s="244"/>
      <c r="I28" s="275"/>
      <c r="J28" s="35" t="s">
        <v>37</v>
      </c>
      <c r="K28" s="42"/>
      <c r="L28" s="22">
        <v>2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39"/>
      <c r="X28" s="22"/>
    </row>
    <row r="29" spans="1:24" ht="12.75" customHeight="1" x14ac:dyDescent="0.25">
      <c r="A29" s="39"/>
      <c r="B29" s="43"/>
      <c r="C29" s="250" t="s">
        <v>50</v>
      </c>
      <c r="D29" s="250"/>
      <c r="E29" s="250"/>
      <c r="F29" s="250"/>
      <c r="G29" s="250"/>
      <c r="H29" s="250"/>
      <c r="I29" s="41"/>
      <c r="J29" s="35" t="s">
        <v>42</v>
      </c>
      <c r="K29" s="42"/>
      <c r="L29" s="22" t="s">
        <v>51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39"/>
      <c r="X29" s="22"/>
    </row>
    <row r="30" spans="1:24" ht="15" customHeight="1" x14ac:dyDescent="0.25">
      <c r="A30" s="39"/>
      <c r="B30" s="43"/>
      <c r="C30" s="250" t="s">
        <v>52</v>
      </c>
      <c r="D30" s="250"/>
      <c r="E30" s="250"/>
      <c r="F30" s="250"/>
      <c r="G30" s="250"/>
      <c r="H30" s="250"/>
      <c r="I30" s="41"/>
      <c r="J30" s="35" t="s">
        <v>45</v>
      </c>
      <c r="K30" s="42"/>
      <c r="L30" s="22">
        <v>6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39"/>
      <c r="X30" s="22"/>
    </row>
    <row r="31" spans="1:24" ht="15" customHeight="1" x14ac:dyDescent="0.25">
      <c r="A31" s="39"/>
      <c r="B31" s="278" t="s">
        <v>53</v>
      </c>
      <c r="C31" s="244"/>
      <c r="D31" s="244"/>
      <c r="E31" s="244"/>
      <c r="F31" s="244"/>
      <c r="G31" s="244"/>
      <c r="H31" s="244"/>
      <c r="I31" s="275"/>
      <c r="J31" s="35" t="s">
        <v>54</v>
      </c>
      <c r="K31" s="42"/>
      <c r="L31" s="22">
        <v>3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39"/>
      <c r="X31" s="22"/>
    </row>
    <row r="32" spans="1:24" ht="31.5" customHeight="1" x14ac:dyDescent="0.25">
      <c r="A32" s="39"/>
      <c r="B32" s="43"/>
      <c r="C32" s="250" t="s">
        <v>55</v>
      </c>
      <c r="D32" s="250"/>
      <c r="E32" s="250"/>
      <c r="F32" s="250"/>
      <c r="G32" s="250"/>
      <c r="H32" s="250"/>
      <c r="I32" s="41"/>
      <c r="J32" s="35" t="s">
        <v>56</v>
      </c>
      <c r="K32" s="42"/>
      <c r="L32" s="22">
        <v>4.2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39"/>
      <c r="X32" s="22"/>
    </row>
    <row r="33" spans="1:24" ht="17.25" customHeight="1" x14ac:dyDescent="0.25">
      <c r="A33" s="39"/>
      <c r="B33" s="43"/>
      <c r="C33" s="250" t="s">
        <v>57</v>
      </c>
      <c r="D33" s="250"/>
      <c r="E33" s="250"/>
      <c r="F33" s="250"/>
      <c r="G33" s="250"/>
      <c r="H33" s="250"/>
      <c r="I33" s="273"/>
      <c r="J33" s="35" t="s">
        <v>58</v>
      </c>
      <c r="K33" s="42"/>
      <c r="L33" s="22" t="s">
        <v>59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39"/>
      <c r="X33" s="22"/>
    </row>
    <row r="34" spans="1:24" ht="15" customHeight="1" x14ac:dyDescent="0.25">
      <c r="A34" s="39"/>
      <c r="B34" s="272" t="s">
        <v>60</v>
      </c>
      <c r="C34" s="250"/>
      <c r="D34" s="250"/>
      <c r="E34" s="250"/>
      <c r="F34" s="250"/>
      <c r="G34" s="250"/>
      <c r="H34" s="250"/>
      <c r="I34" s="273"/>
      <c r="J34" s="35" t="s">
        <v>45</v>
      </c>
      <c r="K34" s="42"/>
      <c r="L34" s="22">
        <v>3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39"/>
      <c r="X34" s="22"/>
    </row>
    <row r="35" spans="1:24" ht="15" customHeight="1" x14ac:dyDescent="0.25">
      <c r="A35" s="39"/>
      <c r="B35" s="43"/>
      <c r="C35" s="250" t="s">
        <v>61</v>
      </c>
      <c r="D35" s="250"/>
      <c r="E35" s="250"/>
      <c r="F35" s="250"/>
      <c r="G35" s="250"/>
      <c r="H35" s="250"/>
      <c r="I35" s="41"/>
      <c r="J35" s="35" t="s">
        <v>45</v>
      </c>
      <c r="K35" s="42"/>
      <c r="L35" s="22">
        <v>5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39"/>
      <c r="X35" s="22"/>
    </row>
    <row r="36" spans="1:24" ht="15" customHeight="1" x14ac:dyDescent="0.25">
      <c r="A36" s="39"/>
      <c r="B36" s="294" t="s">
        <v>62</v>
      </c>
      <c r="C36" s="295"/>
      <c r="D36" s="295"/>
      <c r="E36" s="295"/>
      <c r="F36" s="295"/>
      <c r="G36" s="295"/>
      <c r="H36" s="295"/>
      <c r="I36" s="296"/>
      <c r="J36" s="35" t="s">
        <v>63</v>
      </c>
      <c r="K36" s="42"/>
      <c r="L36" s="22" t="s">
        <v>51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39"/>
      <c r="X36" s="22"/>
    </row>
    <row r="37" spans="1:24" ht="30" customHeight="1" x14ac:dyDescent="0.25">
      <c r="A37" s="39"/>
      <c r="B37" s="43"/>
      <c r="C37" s="250" t="s">
        <v>64</v>
      </c>
      <c r="D37" s="250"/>
      <c r="E37" s="250"/>
      <c r="F37" s="250"/>
      <c r="G37" s="250"/>
      <c r="H37" s="250"/>
      <c r="I37" s="41"/>
      <c r="J37" s="35" t="s">
        <v>65</v>
      </c>
      <c r="K37" s="42"/>
      <c r="L37" s="22">
        <v>2.1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39"/>
      <c r="X37" s="22"/>
    </row>
    <row r="38" spans="1:24" ht="15" customHeight="1" x14ac:dyDescent="0.25">
      <c r="A38" s="39"/>
      <c r="B38" s="43"/>
      <c r="C38" s="250" t="s">
        <v>66</v>
      </c>
      <c r="D38" s="250"/>
      <c r="E38" s="250"/>
      <c r="F38" s="250"/>
      <c r="G38" s="250"/>
      <c r="H38" s="250"/>
      <c r="I38" s="41"/>
      <c r="J38" s="35" t="s">
        <v>45</v>
      </c>
      <c r="K38" s="42"/>
      <c r="L38" s="22">
        <v>16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39"/>
      <c r="X38" s="22"/>
    </row>
    <row r="39" spans="1:24" ht="33" customHeight="1" x14ac:dyDescent="0.25">
      <c r="A39" s="39"/>
      <c r="B39" s="43"/>
      <c r="C39" s="250" t="s">
        <v>67</v>
      </c>
      <c r="D39" s="250"/>
      <c r="E39" s="250"/>
      <c r="F39" s="250"/>
      <c r="G39" s="250"/>
      <c r="H39" s="250"/>
      <c r="I39" s="273"/>
      <c r="J39" s="35" t="s">
        <v>42</v>
      </c>
      <c r="K39" s="42"/>
      <c r="L39" s="22" t="s">
        <v>68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39"/>
      <c r="X39" s="22"/>
    </row>
    <row r="40" spans="1:24" ht="30.75" customHeight="1" x14ac:dyDescent="0.25">
      <c r="A40" s="39"/>
      <c r="B40" s="43"/>
      <c r="C40" s="250" t="s">
        <v>69</v>
      </c>
      <c r="D40" s="250"/>
      <c r="E40" s="250"/>
      <c r="F40" s="250"/>
      <c r="G40" s="250"/>
      <c r="H40" s="250"/>
      <c r="I40" s="273"/>
      <c r="J40" s="35" t="s">
        <v>63</v>
      </c>
      <c r="K40" s="42"/>
      <c r="L40" s="22" t="s">
        <v>59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39"/>
      <c r="X40" s="22"/>
    </row>
    <row r="41" spans="1:24" ht="30.75" customHeight="1" x14ac:dyDescent="0.25">
      <c r="A41" s="39"/>
      <c r="B41" s="43"/>
      <c r="C41" s="250" t="s">
        <v>70</v>
      </c>
      <c r="D41" s="250"/>
      <c r="E41" s="250"/>
      <c r="F41" s="250"/>
      <c r="G41" s="250"/>
      <c r="H41" s="250"/>
      <c r="I41" s="41"/>
      <c r="J41" s="35" t="s">
        <v>42</v>
      </c>
      <c r="K41" s="42"/>
      <c r="L41" s="22" t="s">
        <v>48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39"/>
      <c r="X41" s="22"/>
    </row>
    <row r="42" spans="1:24" ht="18.75" customHeight="1" x14ac:dyDescent="0.25">
      <c r="A42" s="39"/>
      <c r="B42" s="292" t="s">
        <v>71</v>
      </c>
      <c r="C42" s="281"/>
      <c r="D42" s="281"/>
      <c r="E42" s="281"/>
      <c r="F42" s="281"/>
      <c r="G42" s="281"/>
      <c r="H42" s="281"/>
      <c r="I42" s="293"/>
      <c r="J42" s="35" t="s">
        <v>72</v>
      </c>
      <c r="K42" s="46"/>
      <c r="L42" s="22">
        <v>368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39"/>
      <c r="X42" s="22"/>
    </row>
    <row r="43" spans="1:24" ht="18.75" customHeight="1" x14ac:dyDescent="0.25">
      <c r="A43" s="39"/>
      <c r="B43" s="272" t="s">
        <v>73</v>
      </c>
      <c r="C43" s="250"/>
      <c r="D43" s="250"/>
      <c r="E43" s="250"/>
      <c r="F43" s="250"/>
      <c r="G43" s="250"/>
      <c r="H43" s="250"/>
      <c r="I43" s="273"/>
      <c r="J43" s="35" t="s">
        <v>37</v>
      </c>
      <c r="K43" s="46"/>
      <c r="L43" s="22">
        <v>10</v>
      </c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39"/>
      <c r="X43" s="22"/>
    </row>
    <row r="44" spans="1:24" ht="18.75" customHeight="1" x14ac:dyDescent="0.25">
      <c r="A44" s="39"/>
      <c r="B44" s="47"/>
      <c r="C44" s="288" t="s">
        <v>74</v>
      </c>
      <c r="D44" s="288"/>
      <c r="E44" s="288"/>
      <c r="F44" s="288"/>
      <c r="G44" s="288"/>
      <c r="H44" s="288"/>
      <c r="I44" s="289"/>
      <c r="J44" s="35" t="s">
        <v>37</v>
      </c>
      <c r="K44" s="46"/>
      <c r="L44" s="22">
        <v>29</v>
      </c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39"/>
      <c r="X44" s="22"/>
    </row>
    <row r="45" spans="1:24" ht="15" customHeight="1" x14ac:dyDescent="0.25">
      <c r="A45" s="29">
        <v>2</v>
      </c>
      <c r="B45" s="290" t="s">
        <v>75</v>
      </c>
      <c r="C45" s="290"/>
      <c r="D45" s="290"/>
      <c r="E45" s="290"/>
      <c r="F45" s="290"/>
      <c r="G45" s="290"/>
      <c r="H45" s="290"/>
      <c r="I45" s="291"/>
      <c r="J45" s="29" t="s">
        <v>6</v>
      </c>
      <c r="K45" s="30">
        <v>0.76</v>
      </c>
      <c r="L45" s="31">
        <f>K45*L21*12</f>
        <v>94087.391999999993</v>
      </c>
      <c r="M45" s="29"/>
      <c r="N45" s="33"/>
      <c r="O45" s="33"/>
      <c r="P45" s="33"/>
      <c r="Q45" s="33"/>
      <c r="R45" s="33"/>
      <c r="S45" s="33"/>
      <c r="T45" s="33"/>
      <c r="U45" s="33"/>
      <c r="V45" s="33"/>
      <c r="W45" s="48"/>
      <c r="X45" s="33"/>
    </row>
    <row r="46" spans="1:24" ht="74.25" customHeight="1" x14ac:dyDescent="0.25">
      <c r="A46" s="49"/>
      <c r="B46" s="229" t="s">
        <v>39</v>
      </c>
      <c r="C46" s="229"/>
      <c r="D46" s="229"/>
      <c r="E46" s="229"/>
      <c r="F46" s="229"/>
      <c r="G46" s="229"/>
      <c r="H46" s="229"/>
      <c r="I46" s="230"/>
      <c r="J46" s="22"/>
      <c r="K46" s="22"/>
      <c r="L46" s="36"/>
      <c r="M46" s="22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8"/>
    </row>
    <row r="47" spans="1:24" ht="15" customHeight="1" x14ac:dyDescent="0.25">
      <c r="A47" s="22"/>
      <c r="B47" s="244" t="s">
        <v>40</v>
      </c>
      <c r="C47" s="244"/>
      <c r="D47" s="244"/>
      <c r="E47" s="40"/>
      <c r="F47" s="40"/>
      <c r="G47" s="40"/>
      <c r="H47" s="40"/>
      <c r="I47" s="40"/>
      <c r="J47" s="22"/>
      <c r="K47" s="50"/>
      <c r="L47" s="36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39"/>
      <c r="X47" s="22"/>
    </row>
    <row r="48" spans="1:24" ht="15" customHeight="1" x14ac:dyDescent="0.25">
      <c r="A48" s="22"/>
      <c r="B48" s="51"/>
      <c r="C48" s="250" t="s">
        <v>76</v>
      </c>
      <c r="D48" s="250"/>
      <c r="E48" s="250"/>
      <c r="F48" s="250"/>
      <c r="G48" s="250"/>
      <c r="H48" s="250"/>
      <c r="I48" s="40"/>
      <c r="J48" s="22" t="s">
        <v>37</v>
      </c>
      <c r="K48" s="50"/>
      <c r="L48" s="22">
        <v>28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39"/>
      <c r="X48" s="22"/>
    </row>
    <row r="49" spans="1:24" ht="27.75" customHeight="1" x14ac:dyDescent="0.25">
      <c r="A49" s="22"/>
      <c r="B49" s="51"/>
      <c r="C49" s="250" t="s">
        <v>77</v>
      </c>
      <c r="D49" s="250"/>
      <c r="E49" s="250"/>
      <c r="F49" s="250"/>
      <c r="G49" s="250"/>
      <c r="H49" s="250"/>
      <c r="I49" s="40"/>
      <c r="J49" s="22" t="s">
        <v>42</v>
      </c>
      <c r="K49" s="50"/>
      <c r="L49" s="52" t="s">
        <v>78</v>
      </c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3"/>
      <c r="X49" s="52"/>
    </row>
    <row r="50" spans="1:24" ht="15" customHeight="1" x14ac:dyDescent="0.25">
      <c r="A50" s="22"/>
      <c r="B50" s="51"/>
      <c r="C50" s="250" t="s">
        <v>79</v>
      </c>
      <c r="D50" s="250"/>
      <c r="E50" s="250"/>
      <c r="F50" s="250"/>
      <c r="G50" s="250"/>
      <c r="H50" s="250"/>
      <c r="I50" s="51"/>
      <c r="J50" s="22" t="s">
        <v>80</v>
      </c>
      <c r="K50" s="42"/>
      <c r="L50" s="22" t="s">
        <v>81</v>
      </c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39"/>
      <c r="X50" s="22"/>
    </row>
    <row r="51" spans="1:24" ht="29.25" customHeight="1" x14ac:dyDescent="0.25">
      <c r="A51" s="54"/>
      <c r="B51" s="55"/>
      <c r="C51" s="250" t="s">
        <v>82</v>
      </c>
      <c r="D51" s="250"/>
      <c r="E51" s="250"/>
      <c r="F51" s="250"/>
      <c r="G51" s="250"/>
      <c r="H51" s="250"/>
      <c r="I51" s="56"/>
      <c r="J51" s="22" t="s">
        <v>83</v>
      </c>
      <c r="K51" s="57"/>
      <c r="L51" s="58" t="s">
        <v>84</v>
      </c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9"/>
      <c r="X51" s="58"/>
    </row>
    <row r="52" spans="1:24" ht="15" customHeight="1" x14ac:dyDescent="0.25">
      <c r="A52" s="54"/>
      <c r="B52" s="55"/>
      <c r="C52" s="250" t="s">
        <v>85</v>
      </c>
      <c r="D52" s="250"/>
      <c r="E52" s="250"/>
      <c r="F52" s="250"/>
      <c r="G52" s="250"/>
      <c r="H52" s="250"/>
      <c r="I52" s="56"/>
      <c r="J52" s="22" t="s">
        <v>45</v>
      </c>
      <c r="K52" s="57"/>
      <c r="L52" s="58">
        <v>1</v>
      </c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  <c r="X52" s="58"/>
    </row>
    <row r="53" spans="1:24" ht="32.25" customHeight="1" x14ac:dyDescent="0.25">
      <c r="A53" s="54"/>
      <c r="B53" s="55"/>
      <c r="C53" s="250" t="s">
        <v>86</v>
      </c>
      <c r="D53" s="250"/>
      <c r="E53" s="250"/>
      <c r="F53" s="250"/>
      <c r="G53" s="250"/>
      <c r="H53" s="250"/>
      <c r="I53" s="56"/>
      <c r="J53" s="22" t="s">
        <v>63</v>
      </c>
      <c r="K53" s="57"/>
      <c r="L53" s="58" t="s">
        <v>59</v>
      </c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9"/>
      <c r="X53" s="58"/>
    </row>
    <row r="54" spans="1:24" ht="32.25" customHeight="1" x14ac:dyDescent="0.25">
      <c r="A54" s="54"/>
      <c r="B54" s="55"/>
      <c r="C54" s="250" t="s">
        <v>87</v>
      </c>
      <c r="D54" s="250"/>
      <c r="E54" s="250"/>
      <c r="F54" s="250"/>
      <c r="G54" s="250"/>
      <c r="H54" s="250"/>
      <c r="I54" s="56"/>
      <c r="J54" s="22" t="s">
        <v>63</v>
      </c>
      <c r="K54" s="57"/>
      <c r="L54" s="58">
        <v>2</v>
      </c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9"/>
      <c r="X54" s="58"/>
    </row>
    <row r="55" spans="1:24" ht="31.5" customHeight="1" x14ac:dyDescent="0.25">
      <c r="A55" s="54"/>
      <c r="B55" s="55"/>
      <c r="C55" s="250" t="s">
        <v>88</v>
      </c>
      <c r="D55" s="250"/>
      <c r="E55" s="250"/>
      <c r="F55" s="250"/>
      <c r="G55" s="250"/>
      <c r="H55" s="250"/>
      <c r="I55" s="56"/>
      <c r="J55" s="22" t="s">
        <v>63</v>
      </c>
      <c r="K55" s="57"/>
      <c r="L55" s="58">
        <v>5</v>
      </c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9"/>
      <c r="X55" s="58"/>
    </row>
    <row r="56" spans="1:24" ht="15" customHeight="1" x14ac:dyDescent="0.25">
      <c r="A56" s="54"/>
      <c r="B56" s="55"/>
      <c r="C56" s="244" t="s">
        <v>89</v>
      </c>
      <c r="D56" s="244"/>
      <c r="E56" s="244"/>
      <c r="F56" s="244"/>
      <c r="G56" s="244"/>
      <c r="H56" s="244"/>
      <c r="I56" s="56"/>
      <c r="J56" s="22" t="s">
        <v>45</v>
      </c>
      <c r="K56" s="57"/>
      <c r="L56" s="58">
        <v>2</v>
      </c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9"/>
      <c r="X56" s="58"/>
    </row>
    <row r="57" spans="1:24" ht="15" customHeight="1" x14ac:dyDescent="0.25">
      <c r="A57" s="22"/>
      <c r="B57" s="51"/>
      <c r="C57" s="250" t="s">
        <v>90</v>
      </c>
      <c r="D57" s="250"/>
      <c r="E57" s="250"/>
      <c r="F57" s="250"/>
      <c r="G57" s="250"/>
      <c r="H57" s="250"/>
      <c r="I57" s="40"/>
      <c r="J57" s="22" t="s">
        <v>91</v>
      </c>
      <c r="K57" s="50"/>
      <c r="L57" s="52" t="s">
        <v>92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3"/>
      <c r="X57" s="52"/>
    </row>
    <row r="58" spans="1:24" ht="30" customHeight="1" x14ac:dyDescent="0.25">
      <c r="A58" s="22"/>
      <c r="B58" s="51"/>
      <c r="C58" s="250" t="s">
        <v>93</v>
      </c>
      <c r="D58" s="250"/>
      <c r="E58" s="250"/>
      <c r="F58" s="250"/>
      <c r="G58" s="250"/>
      <c r="H58" s="250"/>
      <c r="I58" s="273"/>
      <c r="J58" s="22" t="s">
        <v>91</v>
      </c>
      <c r="K58" s="50"/>
      <c r="L58" s="52" t="s">
        <v>94</v>
      </c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3"/>
      <c r="X58" s="52"/>
    </row>
    <row r="59" spans="1:24" ht="15" customHeight="1" x14ac:dyDescent="0.25">
      <c r="A59" s="22"/>
      <c r="B59" s="51"/>
      <c r="C59" s="244" t="s">
        <v>95</v>
      </c>
      <c r="D59" s="244"/>
      <c r="E59" s="244"/>
      <c r="F59" s="244"/>
      <c r="G59" s="244"/>
      <c r="H59" s="244"/>
      <c r="I59" s="60"/>
      <c r="J59" s="22" t="s">
        <v>37</v>
      </c>
      <c r="K59" s="42"/>
      <c r="L59" s="22">
        <v>25</v>
      </c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39"/>
      <c r="X59" s="22"/>
    </row>
    <row r="60" spans="1:24" ht="15" customHeight="1" x14ac:dyDescent="0.25">
      <c r="A60" s="22"/>
      <c r="B60" s="51"/>
      <c r="C60" s="244" t="s">
        <v>96</v>
      </c>
      <c r="D60" s="244"/>
      <c r="E60" s="244"/>
      <c r="F60" s="244"/>
      <c r="G60" s="244"/>
      <c r="H60" s="244"/>
      <c r="I60" s="40"/>
      <c r="J60" s="22" t="s">
        <v>45</v>
      </c>
      <c r="K60" s="42"/>
      <c r="L60" s="22">
        <v>2</v>
      </c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39"/>
      <c r="X60" s="22"/>
    </row>
    <row r="61" spans="1:24" ht="15" customHeight="1" x14ac:dyDescent="0.25">
      <c r="A61" s="22"/>
      <c r="B61" s="51"/>
      <c r="C61" s="250" t="s">
        <v>97</v>
      </c>
      <c r="D61" s="250"/>
      <c r="E61" s="250"/>
      <c r="F61" s="250"/>
      <c r="G61" s="250"/>
      <c r="H61" s="250"/>
      <c r="I61" s="40"/>
      <c r="J61" s="22" t="s">
        <v>98</v>
      </c>
      <c r="K61" s="42"/>
      <c r="L61" s="52" t="s">
        <v>99</v>
      </c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3"/>
      <c r="X61" s="52"/>
    </row>
    <row r="62" spans="1:24" ht="36" customHeight="1" x14ac:dyDescent="0.25">
      <c r="A62" s="22"/>
      <c r="B62" s="51"/>
      <c r="C62" s="250" t="s">
        <v>100</v>
      </c>
      <c r="D62" s="250"/>
      <c r="E62" s="250"/>
      <c r="F62" s="250"/>
      <c r="G62" s="250"/>
      <c r="H62" s="250"/>
      <c r="I62" s="40"/>
      <c r="J62" s="22" t="s">
        <v>101</v>
      </c>
      <c r="K62" s="42"/>
      <c r="L62" s="22">
        <v>1</v>
      </c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39"/>
      <c r="X62" s="22"/>
    </row>
    <row r="63" spans="1:24" ht="18" customHeight="1" x14ac:dyDescent="0.25">
      <c r="A63" s="22"/>
      <c r="B63" s="51"/>
      <c r="C63" s="250" t="s">
        <v>102</v>
      </c>
      <c r="D63" s="250"/>
      <c r="E63" s="250"/>
      <c r="F63" s="250"/>
      <c r="G63" s="250"/>
      <c r="H63" s="250"/>
      <c r="I63" s="273"/>
      <c r="J63" s="22" t="s">
        <v>103</v>
      </c>
      <c r="K63" s="42"/>
      <c r="L63" s="22" t="s">
        <v>59</v>
      </c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39"/>
      <c r="X63" s="22"/>
    </row>
    <row r="64" spans="1:24" ht="15" customHeight="1" x14ac:dyDescent="0.25">
      <c r="A64" s="61"/>
      <c r="B64" s="51"/>
      <c r="C64" s="244" t="s">
        <v>104</v>
      </c>
      <c r="D64" s="244"/>
      <c r="E64" s="244"/>
      <c r="F64" s="244"/>
      <c r="G64" s="244"/>
      <c r="H64" s="244"/>
      <c r="I64" s="51"/>
      <c r="J64" s="22" t="s">
        <v>98</v>
      </c>
      <c r="K64" s="62"/>
      <c r="L64" s="52" t="s">
        <v>99</v>
      </c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52"/>
    </row>
    <row r="65" spans="1:32" ht="15" customHeight="1" x14ac:dyDescent="0.25">
      <c r="A65" s="61"/>
      <c r="B65" s="51"/>
      <c r="C65" s="286" t="s">
        <v>105</v>
      </c>
      <c r="D65" s="286"/>
      <c r="E65" s="286"/>
      <c r="F65" s="286"/>
      <c r="G65" s="286"/>
      <c r="H65" s="286"/>
      <c r="I65" s="287"/>
      <c r="J65" s="22" t="s">
        <v>54</v>
      </c>
      <c r="K65" s="62"/>
      <c r="L65" s="52" t="s">
        <v>106</v>
      </c>
      <c r="M65" s="52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52"/>
    </row>
    <row r="66" spans="1:32" ht="15" customHeight="1" x14ac:dyDescent="0.25">
      <c r="A66" s="29">
        <v>3</v>
      </c>
      <c r="B66" s="245" t="s">
        <v>107</v>
      </c>
      <c r="C66" s="245"/>
      <c r="D66" s="245"/>
      <c r="E66" s="245"/>
      <c r="F66" s="245"/>
      <c r="G66" s="245"/>
      <c r="H66" s="245"/>
      <c r="I66" s="246"/>
      <c r="J66" s="29" t="s">
        <v>6</v>
      </c>
      <c r="K66" s="30">
        <v>0.14000000000000001</v>
      </c>
      <c r="L66" s="31">
        <f>K66*L21*12</f>
        <v>17331.888000000003</v>
      </c>
      <c r="M66" s="29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3"/>
    </row>
    <row r="67" spans="1:32" ht="74.25" customHeight="1" x14ac:dyDescent="0.25">
      <c r="A67" s="49"/>
      <c r="B67" s="224" t="s">
        <v>39</v>
      </c>
      <c r="C67" s="224"/>
      <c r="D67" s="224"/>
      <c r="E67" s="224"/>
      <c r="F67" s="224"/>
      <c r="G67" s="224"/>
      <c r="H67" s="224"/>
      <c r="I67" s="225"/>
      <c r="J67" s="22"/>
      <c r="K67" s="22"/>
      <c r="L67" s="36"/>
      <c r="M67" s="22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58"/>
    </row>
    <row r="68" spans="1:32" ht="15" customHeight="1" x14ac:dyDescent="0.25">
      <c r="A68" s="22"/>
      <c r="B68" s="244" t="s">
        <v>40</v>
      </c>
      <c r="C68" s="244"/>
      <c r="D68" s="244"/>
      <c r="E68" s="40"/>
      <c r="F68" s="40"/>
      <c r="G68" s="40"/>
      <c r="H68" s="40"/>
      <c r="I68" s="40"/>
      <c r="J68" s="22"/>
      <c r="K68" s="42"/>
      <c r="L68" s="36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39"/>
      <c r="X68" s="22"/>
    </row>
    <row r="69" spans="1:32" ht="15" customHeight="1" x14ac:dyDescent="0.25">
      <c r="A69" s="22"/>
      <c r="B69" s="51"/>
      <c r="C69" s="244" t="s">
        <v>96</v>
      </c>
      <c r="D69" s="244"/>
      <c r="E69" s="244"/>
      <c r="F69" s="244"/>
      <c r="G69" s="244"/>
      <c r="H69" s="244"/>
      <c r="I69" s="40"/>
      <c r="J69" s="22" t="s">
        <v>45</v>
      </c>
      <c r="K69" s="42"/>
      <c r="L69" s="22">
        <v>3</v>
      </c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39"/>
      <c r="X69" s="22"/>
    </row>
    <row r="70" spans="1:32" ht="15" customHeight="1" x14ac:dyDescent="0.25">
      <c r="A70" s="22"/>
      <c r="B70" s="51"/>
      <c r="C70" s="250" t="s">
        <v>108</v>
      </c>
      <c r="D70" s="250"/>
      <c r="E70" s="250"/>
      <c r="F70" s="250"/>
      <c r="G70" s="250"/>
      <c r="H70" s="250"/>
      <c r="I70" s="40"/>
      <c r="J70" s="22" t="s">
        <v>109</v>
      </c>
      <c r="K70" s="42"/>
      <c r="L70" s="52" t="s">
        <v>110</v>
      </c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3"/>
      <c r="X70" s="52"/>
    </row>
    <row r="71" spans="1:32" ht="15" customHeight="1" x14ac:dyDescent="0.25">
      <c r="A71" s="22"/>
      <c r="B71" s="51"/>
      <c r="C71" s="250" t="s">
        <v>111</v>
      </c>
      <c r="D71" s="250"/>
      <c r="E71" s="250"/>
      <c r="F71" s="250"/>
      <c r="G71" s="250"/>
      <c r="H71" s="250"/>
      <c r="I71" s="40"/>
      <c r="J71" s="22" t="s">
        <v>101</v>
      </c>
      <c r="K71" s="42"/>
      <c r="L71" s="52" t="s">
        <v>106</v>
      </c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3"/>
      <c r="X71" s="52"/>
    </row>
    <row r="72" spans="1:32" ht="15" customHeight="1" x14ac:dyDescent="0.25">
      <c r="A72" s="22"/>
      <c r="B72" s="51"/>
      <c r="C72" s="250" t="s">
        <v>112</v>
      </c>
      <c r="D72" s="250"/>
      <c r="E72" s="250"/>
      <c r="F72" s="250"/>
      <c r="G72" s="250"/>
      <c r="H72" s="250"/>
      <c r="I72" s="40"/>
      <c r="J72" s="22" t="s">
        <v>113</v>
      </c>
      <c r="K72" s="42"/>
      <c r="L72" s="22">
        <v>1</v>
      </c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39"/>
      <c r="X72" s="22"/>
    </row>
    <row r="73" spans="1:32" ht="15" customHeight="1" x14ac:dyDescent="0.25">
      <c r="A73" s="22"/>
      <c r="B73" s="40"/>
      <c r="C73" s="244" t="s">
        <v>114</v>
      </c>
      <c r="D73" s="244"/>
      <c r="E73" s="244"/>
      <c r="F73" s="244"/>
      <c r="G73" s="244"/>
      <c r="H73" s="244"/>
      <c r="I73" s="40"/>
      <c r="J73" s="22" t="s">
        <v>98</v>
      </c>
      <c r="K73" s="42"/>
      <c r="L73" s="52" t="s">
        <v>99</v>
      </c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3"/>
      <c r="X73" s="52"/>
    </row>
    <row r="74" spans="1:32" ht="13.5" customHeight="1" x14ac:dyDescent="0.25">
      <c r="A74" s="22"/>
      <c r="B74" s="40"/>
      <c r="C74" s="250" t="s">
        <v>115</v>
      </c>
      <c r="D74" s="250"/>
      <c r="E74" s="250"/>
      <c r="F74" s="250"/>
      <c r="G74" s="250"/>
      <c r="H74" s="250"/>
      <c r="I74" s="40"/>
      <c r="J74" s="22" t="s">
        <v>98</v>
      </c>
      <c r="K74" s="42"/>
      <c r="L74" s="52" t="s">
        <v>99</v>
      </c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52"/>
    </row>
    <row r="75" spans="1:32" ht="15" customHeight="1" x14ac:dyDescent="0.25">
      <c r="A75" s="22"/>
      <c r="B75" s="51"/>
      <c r="C75" s="250" t="s">
        <v>116</v>
      </c>
      <c r="D75" s="250"/>
      <c r="E75" s="250"/>
      <c r="F75" s="250"/>
      <c r="G75" s="250"/>
      <c r="H75" s="250"/>
      <c r="I75" s="40"/>
      <c r="J75" s="22" t="s">
        <v>54</v>
      </c>
      <c r="K75" s="42"/>
      <c r="L75" s="22">
        <v>2</v>
      </c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39"/>
      <c r="X75" s="22"/>
    </row>
    <row r="76" spans="1:32" ht="15" customHeight="1" x14ac:dyDescent="0.25">
      <c r="A76" s="22"/>
      <c r="B76" s="51"/>
      <c r="C76" s="250" t="s">
        <v>117</v>
      </c>
      <c r="D76" s="250"/>
      <c r="E76" s="250"/>
      <c r="F76" s="250"/>
      <c r="G76" s="250"/>
      <c r="H76" s="250"/>
      <c r="I76" s="40"/>
      <c r="J76" s="22" t="s">
        <v>45</v>
      </c>
      <c r="K76" s="42"/>
      <c r="L76" s="22">
        <v>47</v>
      </c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39"/>
      <c r="X76" s="22"/>
    </row>
    <row r="77" spans="1:32" ht="15" customHeight="1" x14ac:dyDescent="0.25">
      <c r="A77" s="29">
        <v>4</v>
      </c>
      <c r="B77" s="245" t="s">
        <v>118</v>
      </c>
      <c r="C77" s="245"/>
      <c r="D77" s="245"/>
      <c r="E77" s="245"/>
      <c r="F77" s="245"/>
      <c r="G77" s="245"/>
      <c r="H77" s="245"/>
      <c r="I77" s="246"/>
      <c r="J77" s="29" t="s">
        <v>6</v>
      </c>
      <c r="K77" s="30">
        <f>(1.55*2+1.54*10)/12</f>
        <v>1.5416666666666667</v>
      </c>
      <c r="L77" s="31">
        <f>K77*L21*12</f>
        <v>190857.10000000003</v>
      </c>
      <c r="M77" s="29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3"/>
    </row>
    <row r="78" spans="1:32" ht="78" customHeight="1" x14ac:dyDescent="0.25">
      <c r="A78" s="49"/>
      <c r="B78" s="228" t="s">
        <v>39</v>
      </c>
      <c r="C78" s="229"/>
      <c r="D78" s="229"/>
      <c r="E78" s="229"/>
      <c r="F78" s="229"/>
      <c r="G78" s="229"/>
      <c r="H78" s="229"/>
      <c r="I78" s="230"/>
      <c r="J78" s="22"/>
      <c r="K78" s="64"/>
      <c r="L78" s="36"/>
      <c r="M78" s="22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58"/>
    </row>
    <row r="79" spans="1:32" s="73" customFormat="1" ht="39" customHeight="1" x14ac:dyDescent="0.2">
      <c r="A79" s="65"/>
      <c r="B79" s="282" t="s">
        <v>119</v>
      </c>
      <c r="C79" s="283"/>
      <c r="D79" s="283"/>
      <c r="E79" s="283"/>
      <c r="F79" s="283"/>
      <c r="G79" s="283"/>
      <c r="H79" s="283"/>
      <c r="I79" s="284"/>
      <c r="J79" s="66" t="s">
        <v>120</v>
      </c>
      <c r="K79" s="67"/>
      <c r="L79" s="68" t="s">
        <v>106</v>
      </c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0"/>
      <c r="X79" s="71"/>
      <c r="Y79" s="72"/>
      <c r="Z79" s="72"/>
      <c r="AA79" s="72"/>
      <c r="AB79" s="72"/>
      <c r="AC79" s="72"/>
      <c r="AD79" s="72"/>
      <c r="AE79" s="72"/>
      <c r="AF79" s="72"/>
    </row>
    <row r="80" spans="1:32" s="73" customFormat="1" ht="31.5" customHeight="1" x14ac:dyDescent="0.2">
      <c r="A80" s="65"/>
      <c r="B80" s="282" t="s">
        <v>121</v>
      </c>
      <c r="C80" s="285"/>
      <c r="D80" s="285"/>
      <c r="E80" s="285"/>
      <c r="F80" s="285"/>
      <c r="G80" s="285"/>
      <c r="H80" s="285"/>
      <c r="I80" s="284"/>
      <c r="J80" s="66" t="s">
        <v>122</v>
      </c>
      <c r="K80" s="67"/>
      <c r="L80" s="68" t="s">
        <v>123</v>
      </c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74"/>
      <c r="X80" s="71"/>
      <c r="Y80" s="72"/>
      <c r="Z80" s="72"/>
      <c r="AA80" s="72"/>
      <c r="AB80" s="72"/>
      <c r="AC80" s="72"/>
      <c r="AD80" s="72"/>
      <c r="AE80" s="72"/>
      <c r="AF80" s="72"/>
    </row>
    <row r="81" spans="1:32" s="73" customFormat="1" ht="110.25" customHeight="1" x14ac:dyDescent="0.2">
      <c r="A81" s="65"/>
      <c r="B81" s="282" t="s">
        <v>124</v>
      </c>
      <c r="C81" s="285"/>
      <c r="D81" s="285"/>
      <c r="E81" s="285"/>
      <c r="F81" s="285"/>
      <c r="G81" s="285"/>
      <c r="H81" s="285"/>
      <c r="I81" s="284"/>
      <c r="J81" s="66" t="s">
        <v>125</v>
      </c>
      <c r="K81" s="67"/>
      <c r="L81" s="68" t="s">
        <v>126</v>
      </c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74"/>
      <c r="X81" s="71"/>
      <c r="Y81" s="72"/>
      <c r="Z81" s="72"/>
      <c r="AA81" s="72"/>
      <c r="AB81" s="72"/>
      <c r="AC81" s="72"/>
      <c r="AD81" s="72"/>
      <c r="AE81" s="72"/>
      <c r="AF81" s="72"/>
    </row>
    <row r="82" spans="1:32" s="73" customFormat="1" ht="106.5" customHeight="1" x14ac:dyDescent="0.2">
      <c r="A82" s="65"/>
      <c r="B82" s="233" t="s">
        <v>127</v>
      </c>
      <c r="C82" s="234"/>
      <c r="D82" s="234"/>
      <c r="E82" s="234"/>
      <c r="F82" s="234"/>
      <c r="G82" s="234"/>
      <c r="H82" s="234"/>
      <c r="I82" s="235"/>
      <c r="J82" s="66" t="s">
        <v>128</v>
      </c>
      <c r="K82" s="67"/>
      <c r="L82" s="68" t="s">
        <v>129</v>
      </c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74"/>
      <c r="X82" s="71"/>
      <c r="Y82" s="72"/>
      <c r="Z82" s="72"/>
      <c r="AA82" s="72"/>
      <c r="AB82" s="72"/>
      <c r="AC82" s="72"/>
      <c r="AD82" s="72"/>
      <c r="AE82" s="72"/>
      <c r="AF82" s="72"/>
    </row>
    <row r="83" spans="1:32" s="73" customFormat="1" ht="51" customHeight="1" x14ac:dyDescent="0.2">
      <c r="A83" s="65"/>
      <c r="B83" s="282" t="s">
        <v>130</v>
      </c>
      <c r="C83" s="285"/>
      <c r="D83" s="285"/>
      <c r="E83" s="285"/>
      <c r="F83" s="285"/>
      <c r="G83" s="285"/>
      <c r="H83" s="285"/>
      <c r="I83" s="284"/>
      <c r="J83" s="66" t="s">
        <v>131</v>
      </c>
      <c r="K83" s="67"/>
      <c r="L83" s="68" t="s">
        <v>132</v>
      </c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6"/>
      <c r="X83" s="71"/>
      <c r="Y83" s="72"/>
      <c r="Z83" s="72"/>
      <c r="AA83" s="72"/>
      <c r="AB83" s="72"/>
      <c r="AC83" s="72"/>
      <c r="AD83" s="72"/>
      <c r="AE83" s="72"/>
      <c r="AF83" s="72"/>
    </row>
    <row r="84" spans="1:32" ht="15" customHeight="1" x14ac:dyDescent="0.25">
      <c r="A84" s="22"/>
      <c r="B84" s="272" t="s">
        <v>40</v>
      </c>
      <c r="C84" s="250"/>
      <c r="D84" s="250"/>
      <c r="E84" s="40"/>
      <c r="F84" s="40"/>
      <c r="G84" s="40"/>
      <c r="H84" s="40"/>
      <c r="I84" s="40"/>
      <c r="J84" s="22"/>
      <c r="K84" s="42"/>
      <c r="L84" s="36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39"/>
      <c r="X84" s="22"/>
    </row>
    <row r="85" spans="1:32" ht="15" customHeight="1" x14ac:dyDescent="0.25">
      <c r="A85" s="22"/>
      <c r="B85" s="77"/>
      <c r="C85" s="281" t="s">
        <v>133</v>
      </c>
      <c r="D85" s="281"/>
      <c r="E85" s="281"/>
      <c r="F85" s="281"/>
      <c r="G85" s="281"/>
      <c r="H85" s="281"/>
      <c r="I85" s="77"/>
      <c r="J85" s="22" t="s">
        <v>45</v>
      </c>
      <c r="K85" s="42"/>
      <c r="L85" s="22">
        <v>12</v>
      </c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9"/>
      <c r="X85" s="22"/>
    </row>
    <row r="86" spans="1:32" ht="15" customHeight="1" x14ac:dyDescent="0.25">
      <c r="A86" s="22"/>
      <c r="B86" s="77"/>
      <c r="C86" s="250" t="s">
        <v>134</v>
      </c>
      <c r="D86" s="250"/>
      <c r="E86" s="250"/>
      <c r="F86" s="250"/>
      <c r="G86" s="250"/>
      <c r="H86" s="250"/>
      <c r="I86" s="77"/>
      <c r="J86" s="22" t="s">
        <v>45</v>
      </c>
      <c r="K86" s="42"/>
      <c r="L86" s="22">
        <v>35</v>
      </c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39"/>
      <c r="X86" s="22"/>
    </row>
    <row r="87" spans="1:32" ht="14.25" customHeight="1" x14ac:dyDescent="0.25">
      <c r="A87" s="22"/>
      <c r="B87" s="77"/>
      <c r="C87" s="250" t="s">
        <v>135</v>
      </c>
      <c r="D87" s="250"/>
      <c r="E87" s="250"/>
      <c r="F87" s="250"/>
      <c r="G87" s="250"/>
      <c r="H87" s="250"/>
      <c r="I87" s="77"/>
      <c r="J87" s="22" t="s">
        <v>42</v>
      </c>
      <c r="K87" s="42"/>
      <c r="L87" s="22">
        <v>5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39"/>
      <c r="X87" s="22"/>
    </row>
    <row r="88" spans="1:32" ht="15" customHeight="1" x14ac:dyDescent="0.25">
      <c r="A88" s="22"/>
      <c r="B88" s="278" t="s">
        <v>136</v>
      </c>
      <c r="C88" s="244"/>
      <c r="D88" s="244"/>
      <c r="E88" s="244"/>
      <c r="F88" s="244"/>
      <c r="G88" s="244"/>
      <c r="H88" s="244"/>
      <c r="I88" s="275"/>
      <c r="J88" s="22" t="s">
        <v>58</v>
      </c>
      <c r="K88" s="42"/>
      <c r="L88" s="22">
        <v>2</v>
      </c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39"/>
      <c r="X88" s="22"/>
    </row>
    <row r="89" spans="1:32" ht="15" customHeight="1" x14ac:dyDescent="0.25">
      <c r="A89" s="22"/>
      <c r="B89" s="77"/>
      <c r="C89" s="281" t="s">
        <v>137</v>
      </c>
      <c r="D89" s="281"/>
      <c r="E89" s="281"/>
      <c r="F89" s="281"/>
      <c r="G89" s="281"/>
      <c r="H89" s="281"/>
      <c r="I89" s="78"/>
      <c r="J89" s="22" t="s">
        <v>45</v>
      </c>
      <c r="K89" s="42"/>
      <c r="L89" s="22">
        <v>6</v>
      </c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39"/>
      <c r="X89" s="22"/>
    </row>
    <row r="90" spans="1:32" ht="33" customHeight="1" x14ac:dyDescent="0.25">
      <c r="A90" s="22"/>
      <c r="B90" s="77"/>
      <c r="C90" s="250" t="s">
        <v>138</v>
      </c>
      <c r="D90" s="250"/>
      <c r="E90" s="250"/>
      <c r="F90" s="250"/>
      <c r="G90" s="250"/>
      <c r="H90" s="250"/>
      <c r="I90" s="273"/>
      <c r="J90" s="22" t="s">
        <v>54</v>
      </c>
      <c r="K90" s="42"/>
      <c r="L90" s="22">
        <v>2</v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39"/>
      <c r="X90" s="22"/>
    </row>
    <row r="91" spans="1:32" ht="15" customHeight="1" x14ac:dyDescent="0.25">
      <c r="A91" s="22"/>
      <c r="B91" s="272" t="s">
        <v>139</v>
      </c>
      <c r="C91" s="279"/>
      <c r="D91" s="279"/>
      <c r="E91" s="279"/>
      <c r="F91" s="279"/>
      <c r="G91" s="279"/>
      <c r="H91" s="279"/>
      <c r="I91" s="280"/>
      <c r="J91" s="22" t="s">
        <v>45</v>
      </c>
      <c r="K91" s="42"/>
      <c r="L91" s="22">
        <v>3</v>
      </c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39"/>
      <c r="X91" s="22"/>
    </row>
    <row r="92" spans="1:32" ht="12.75" customHeight="1" x14ac:dyDescent="0.25">
      <c r="A92" s="22"/>
      <c r="B92" s="77"/>
      <c r="C92" s="250" t="s">
        <v>140</v>
      </c>
      <c r="D92" s="250"/>
      <c r="E92" s="250"/>
      <c r="F92" s="250"/>
      <c r="G92" s="250"/>
      <c r="H92" s="250"/>
      <c r="I92" s="79"/>
      <c r="J92" s="22" t="s">
        <v>45</v>
      </c>
      <c r="K92" s="42"/>
      <c r="L92" s="22">
        <v>2</v>
      </c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39"/>
      <c r="X92" s="22"/>
    </row>
    <row r="93" spans="1:32" ht="15.75" customHeight="1" x14ac:dyDescent="0.25">
      <c r="A93" s="22"/>
      <c r="B93" s="77"/>
      <c r="C93" s="281" t="s">
        <v>141</v>
      </c>
      <c r="D93" s="281"/>
      <c r="E93" s="281"/>
      <c r="F93" s="281"/>
      <c r="G93" s="281"/>
      <c r="H93" s="281"/>
      <c r="I93" s="79"/>
      <c r="J93" s="22" t="s">
        <v>45</v>
      </c>
      <c r="K93" s="42"/>
      <c r="L93" s="22">
        <v>4</v>
      </c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39"/>
      <c r="X93" s="22"/>
    </row>
    <row r="94" spans="1:32" ht="15" customHeight="1" x14ac:dyDescent="0.25">
      <c r="A94" s="29">
        <v>5</v>
      </c>
      <c r="B94" s="245" t="s">
        <v>142</v>
      </c>
      <c r="C94" s="245"/>
      <c r="D94" s="245"/>
      <c r="E94" s="245"/>
      <c r="F94" s="245"/>
      <c r="G94" s="245"/>
      <c r="H94" s="245"/>
      <c r="I94" s="246"/>
      <c r="J94" s="29" t="s">
        <v>6</v>
      </c>
      <c r="K94" s="30">
        <v>0.17</v>
      </c>
      <c r="L94" s="31">
        <f>K94*L21*12</f>
        <v>21045.864000000001</v>
      </c>
      <c r="M94" s="29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3"/>
    </row>
    <row r="95" spans="1:32" ht="76.5" customHeight="1" x14ac:dyDescent="0.25">
      <c r="A95" s="49"/>
      <c r="B95" s="224" t="s">
        <v>39</v>
      </c>
      <c r="C95" s="224"/>
      <c r="D95" s="224"/>
      <c r="E95" s="224"/>
      <c r="F95" s="224"/>
      <c r="G95" s="224"/>
      <c r="H95" s="224"/>
      <c r="I95" s="225"/>
      <c r="J95" s="22"/>
      <c r="K95" s="24"/>
      <c r="L95" s="36"/>
      <c r="M95" s="35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58"/>
    </row>
    <row r="96" spans="1:32" ht="15.75" customHeight="1" x14ac:dyDescent="0.25">
      <c r="A96" s="80"/>
      <c r="B96" s="281" t="s">
        <v>40</v>
      </c>
      <c r="C96" s="281"/>
      <c r="D96" s="281"/>
      <c r="E96" s="281"/>
      <c r="F96" s="281"/>
      <c r="G96" s="281"/>
      <c r="H96" s="281"/>
      <c r="I96" s="81"/>
      <c r="J96" s="39"/>
      <c r="K96" s="49"/>
      <c r="L96" s="82"/>
      <c r="M96" s="83"/>
      <c r="N96" s="84"/>
      <c r="O96" s="84"/>
      <c r="P96" s="84"/>
      <c r="Q96" s="84"/>
      <c r="R96" s="84"/>
      <c r="S96" s="84"/>
      <c r="T96" s="84"/>
      <c r="U96" s="84"/>
      <c r="V96" s="84"/>
      <c r="W96" s="85"/>
      <c r="X96" s="84"/>
    </row>
    <row r="97" spans="1:31" ht="30" customHeight="1" x14ac:dyDescent="0.25">
      <c r="A97" s="80"/>
      <c r="B97" s="86"/>
      <c r="C97" s="250" t="s">
        <v>143</v>
      </c>
      <c r="D97" s="250"/>
      <c r="E97" s="250"/>
      <c r="F97" s="250"/>
      <c r="G97" s="250"/>
      <c r="H97" s="250"/>
      <c r="I97" s="273"/>
      <c r="J97" s="39" t="s">
        <v>45</v>
      </c>
      <c r="K97" s="49"/>
      <c r="L97" s="84" t="s">
        <v>144</v>
      </c>
      <c r="M97" s="83"/>
      <c r="N97" s="84"/>
      <c r="O97" s="84"/>
      <c r="P97" s="84"/>
      <c r="Q97" s="84"/>
      <c r="R97" s="84"/>
      <c r="S97" s="84"/>
      <c r="T97" s="84"/>
      <c r="U97" s="84"/>
      <c r="V97" s="84"/>
      <c r="W97" s="85"/>
      <c r="X97" s="84"/>
    </row>
    <row r="98" spans="1:31" ht="71.25" customHeight="1" x14ac:dyDescent="0.25">
      <c r="A98" s="29">
        <v>6</v>
      </c>
      <c r="B98" s="245" t="s">
        <v>145</v>
      </c>
      <c r="C98" s="245"/>
      <c r="D98" s="245"/>
      <c r="E98" s="245"/>
      <c r="F98" s="245"/>
      <c r="G98" s="245"/>
      <c r="H98" s="245"/>
      <c r="I98" s="246"/>
      <c r="J98" s="29" t="s">
        <v>6</v>
      </c>
      <c r="K98" s="87">
        <v>2.15</v>
      </c>
      <c r="L98" s="31">
        <f>K98*L21*12</f>
        <v>266168.27999999997</v>
      </c>
      <c r="M98" s="88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3"/>
    </row>
    <row r="99" spans="1:31" ht="78" customHeight="1" x14ac:dyDescent="0.25">
      <c r="A99" s="49"/>
      <c r="B99" s="224" t="s">
        <v>39</v>
      </c>
      <c r="C99" s="224"/>
      <c r="D99" s="224"/>
      <c r="E99" s="224"/>
      <c r="F99" s="224"/>
      <c r="G99" s="224"/>
      <c r="H99" s="224"/>
      <c r="I99" s="225"/>
      <c r="J99" s="39"/>
      <c r="K99" s="89"/>
      <c r="L99" s="90"/>
      <c r="M99" s="35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58"/>
    </row>
    <row r="100" spans="1:31" ht="15" customHeight="1" x14ac:dyDescent="0.25">
      <c r="A100" s="22"/>
      <c r="B100" s="244" t="s">
        <v>40</v>
      </c>
      <c r="C100" s="244"/>
      <c r="D100" s="244"/>
      <c r="E100" s="40"/>
      <c r="F100" s="40"/>
      <c r="G100" s="40"/>
      <c r="H100" s="40"/>
      <c r="I100" s="40"/>
      <c r="J100" s="39"/>
      <c r="K100" s="50"/>
      <c r="L100" s="90"/>
      <c r="M100" s="35"/>
      <c r="N100" s="22"/>
      <c r="O100" s="22"/>
      <c r="P100" s="22"/>
      <c r="Q100" s="22"/>
      <c r="R100" s="22"/>
      <c r="S100" s="22"/>
      <c r="T100" s="22"/>
      <c r="U100" s="22"/>
      <c r="V100" s="22"/>
      <c r="W100" s="39"/>
      <c r="X100" s="22"/>
    </row>
    <row r="101" spans="1:31" ht="15" customHeight="1" x14ac:dyDescent="0.25">
      <c r="A101" s="22"/>
      <c r="B101" s="51"/>
      <c r="C101" s="244" t="s">
        <v>146</v>
      </c>
      <c r="D101" s="244"/>
      <c r="E101" s="244"/>
      <c r="F101" s="244"/>
      <c r="G101" s="244"/>
      <c r="H101" s="244"/>
      <c r="I101" s="40"/>
      <c r="J101" s="39" t="s">
        <v>54</v>
      </c>
      <c r="K101" s="50"/>
      <c r="L101" s="35">
        <v>4</v>
      </c>
      <c r="M101" s="35"/>
      <c r="N101" s="22"/>
      <c r="O101" s="22"/>
      <c r="P101" s="22"/>
      <c r="Q101" s="22"/>
      <c r="R101" s="22"/>
      <c r="S101" s="22"/>
      <c r="T101" s="22"/>
      <c r="U101" s="22"/>
      <c r="V101" s="22"/>
      <c r="W101" s="39"/>
      <c r="X101" s="22"/>
    </row>
    <row r="102" spans="1:31" ht="30" customHeight="1" x14ac:dyDescent="0.25">
      <c r="A102" s="22"/>
      <c r="B102" s="51"/>
      <c r="C102" s="250" t="s">
        <v>147</v>
      </c>
      <c r="D102" s="250"/>
      <c r="E102" s="250"/>
      <c r="F102" s="250"/>
      <c r="G102" s="250"/>
      <c r="H102" s="250"/>
      <c r="I102" s="40"/>
      <c r="J102" s="39" t="s">
        <v>56</v>
      </c>
      <c r="K102" s="91" t="s">
        <v>148</v>
      </c>
      <c r="L102" s="24">
        <v>8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2"/>
      <c r="Y102" s="92"/>
      <c r="Z102" s="92"/>
      <c r="AA102" s="92"/>
      <c r="AB102" s="92"/>
      <c r="AC102" s="92"/>
      <c r="AD102" s="92"/>
      <c r="AE102" s="92"/>
    </row>
    <row r="103" spans="1:31" ht="15" customHeight="1" x14ac:dyDescent="0.25">
      <c r="A103" s="22"/>
      <c r="B103" s="51"/>
      <c r="C103" s="250" t="s">
        <v>149</v>
      </c>
      <c r="D103" s="250"/>
      <c r="E103" s="250"/>
      <c r="F103" s="250"/>
      <c r="G103" s="250"/>
      <c r="H103" s="250"/>
      <c r="I103" s="40"/>
      <c r="J103" s="39" t="s">
        <v>56</v>
      </c>
      <c r="K103" s="50"/>
      <c r="L103" s="35">
        <v>3</v>
      </c>
      <c r="M103" s="35"/>
      <c r="N103" s="22"/>
      <c r="O103" s="22"/>
      <c r="P103" s="22"/>
      <c r="Q103" s="22"/>
      <c r="R103" s="22"/>
      <c r="S103" s="22"/>
      <c r="T103" s="22"/>
      <c r="U103" s="22"/>
      <c r="V103" s="22"/>
      <c r="W103" s="39"/>
      <c r="X103" s="22"/>
      <c r="Y103" s="2" t="s">
        <v>150</v>
      </c>
      <c r="Z103" s="93" t="s">
        <v>151</v>
      </c>
      <c r="AC103" s="94"/>
      <c r="AD103" s="95"/>
    </row>
    <row r="104" spans="1:31" ht="15" customHeight="1" x14ac:dyDescent="0.25">
      <c r="A104" s="22"/>
      <c r="B104" s="51"/>
      <c r="C104" s="250" t="s">
        <v>152</v>
      </c>
      <c r="D104" s="250"/>
      <c r="E104" s="250"/>
      <c r="F104" s="250"/>
      <c r="G104" s="250"/>
      <c r="H104" s="250"/>
      <c r="I104" s="273"/>
      <c r="J104" s="39" t="s">
        <v>153</v>
      </c>
      <c r="K104" s="50"/>
      <c r="L104" s="35">
        <v>4</v>
      </c>
      <c r="M104" s="35"/>
      <c r="N104" s="22"/>
      <c r="O104" s="22"/>
      <c r="P104" s="22"/>
      <c r="Q104" s="22"/>
      <c r="R104" s="22"/>
      <c r="S104" s="22"/>
      <c r="T104" s="22"/>
      <c r="U104" s="22"/>
      <c r="V104" s="22"/>
      <c r="W104" s="39"/>
      <c r="X104" s="22"/>
      <c r="Z104" s="92"/>
      <c r="AC104" s="96"/>
      <c r="AD104" s="95"/>
    </row>
    <row r="105" spans="1:31" ht="29.25" customHeight="1" x14ac:dyDescent="0.25">
      <c r="A105" s="22"/>
      <c r="B105" s="51"/>
      <c r="C105" s="250" t="s">
        <v>154</v>
      </c>
      <c r="D105" s="250"/>
      <c r="E105" s="250"/>
      <c r="F105" s="250"/>
      <c r="G105" s="250"/>
      <c r="H105" s="250"/>
      <c r="I105" s="40"/>
      <c r="J105" s="39" t="s">
        <v>54</v>
      </c>
      <c r="K105" s="50"/>
      <c r="L105" s="35">
        <v>14</v>
      </c>
      <c r="M105" s="35"/>
      <c r="N105" s="22"/>
      <c r="O105" s="22"/>
      <c r="P105" s="22"/>
      <c r="Q105" s="22"/>
      <c r="R105" s="22"/>
      <c r="S105" s="22"/>
      <c r="T105" s="22"/>
      <c r="U105" s="22"/>
      <c r="V105" s="22"/>
      <c r="W105" s="39"/>
      <c r="X105" s="22"/>
      <c r="AB105" s="2" t="s">
        <v>155</v>
      </c>
    </row>
    <row r="106" spans="1:31" ht="15" customHeight="1" x14ac:dyDescent="0.25">
      <c r="A106" s="22"/>
      <c r="B106" s="250" t="s">
        <v>156</v>
      </c>
      <c r="C106" s="250"/>
      <c r="D106" s="250"/>
      <c r="E106" s="250"/>
      <c r="F106" s="250"/>
      <c r="G106" s="250"/>
      <c r="H106" s="250"/>
      <c r="I106" s="40"/>
      <c r="J106" s="39"/>
      <c r="K106" s="50"/>
      <c r="L106" s="35"/>
      <c r="M106" s="35"/>
      <c r="N106" s="22"/>
      <c r="O106" s="22"/>
      <c r="P106" s="22"/>
      <c r="Q106" s="22"/>
      <c r="R106" s="22"/>
      <c r="S106" s="22"/>
      <c r="T106" s="22"/>
      <c r="U106" s="22"/>
      <c r="V106" s="22"/>
      <c r="W106" s="39"/>
      <c r="X106" s="22"/>
    </row>
    <row r="107" spans="1:31" ht="15" customHeight="1" x14ac:dyDescent="0.25">
      <c r="A107" s="22"/>
      <c r="B107" s="51"/>
      <c r="C107" s="250" t="s">
        <v>157</v>
      </c>
      <c r="D107" s="250"/>
      <c r="E107" s="250"/>
      <c r="F107" s="250"/>
      <c r="G107" s="250"/>
      <c r="H107" s="250"/>
      <c r="I107" s="40"/>
      <c r="J107" s="39" t="s">
        <v>45</v>
      </c>
      <c r="K107" s="50"/>
      <c r="L107" s="35">
        <v>5</v>
      </c>
      <c r="M107" s="35"/>
      <c r="N107" s="22"/>
      <c r="O107" s="22"/>
      <c r="P107" s="22"/>
      <c r="Q107" s="22"/>
      <c r="R107" s="22"/>
      <c r="S107" s="22"/>
      <c r="T107" s="22"/>
      <c r="U107" s="22"/>
      <c r="V107" s="22"/>
      <c r="W107" s="39"/>
      <c r="X107" s="22"/>
    </row>
    <row r="108" spans="1:31" ht="15" customHeight="1" x14ac:dyDescent="0.25">
      <c r="A108" s="22"/>
      <c r="B108" s="51"/>
      <c r="C108" s="250" t="s">
        <v>158</v>
      </c>
      <c r="D108" s="250"/>
      <c r="E108" s="250"/>
      <c r="F108" s="250"/>
      <c r="G108" s="250"/>
      <c r="H108" s="250"/>
      <c r="I108" s="40"/>
      <c r="J108" s="39" t="s">
        <v>45</v>
      </c>
      <c r="K108" s="50"/>
      <c r="L108" s="35">
        <v>4</v>
      </c>
      <c r="M108" s="35"/>
      <c r="N108" s="22"/>
      <c r="O108" s="22"/>
      <c r="P108" s="22"/>
      <c r="Q108" s="22"/>
      <c r="R108" s="22"/>
      <c r="S108" s="22"/>
      <c r="T108" s="22"/>
      <c r="U108" s="22"/>
      <c r="V108" s="22"/>
      <c r="W108" s="39"/>
      <c r="X108" s="22"/>
    </row>
    <row r="109" spans="1:31" ht="15" customHeight="1" x14ac:dyDescent="0.25">
      <c r="A109" s="22"/>
      <c r="B109" s="51"/>
      <c r="C109" s="250" t="s">
        <v>159</v>
      </c>
      <c r="D109" s="250"/>
      <c r="E109" s="250"/>
      <c r="F109" s="250"/>
      <c r="G109" s="250"/>
      <c r="H109" s="250"/>
      <c r="I109" s="40"/>
      <c r="J109" s="39" t="s">
        <v>45</v>
      </c>
      <c r="K109" s="50"/>
      <c r="L109" s="35">
        <v>3</v>
      </c>
      <c r="M109" s="35"/>
      <c r="N109" s="22"/>
      <c r="O109" s="22"/>
      <c r="P109" s="22"/>
      <c r="Q109" s="22"/>
      <c r="R109" s="22"/>
      <c r="S109" s="22"/>
      <c r="T109" s="22"/>
      <c r="U109" s="22"/>
      <c r="V109" s="22"/>
      <c r="W109" s="39"/>
      <c r="X109" s="22"/>
    </row>
    <row r="110" spans="1:31" ht="15" customHeight="1" x14ac:dyDescent="0.25">
      <c r="A110" s="22"/>
      <c r="B110" s="51"/>
      <c r="C110" s="250" t="s">
        <v>160</v>
      </c>
      <c r="D110" s="250"/>
      <c r="E110" s="250"/>
      <c r="F110" s="250"/>
      <c r="G110" s="250"/>
      <c r="H110" s="250"/>
      <c r="I110" s="40"/>
      <c r="J110" s="39" t="s">
        <v>45</v>
      </c>
      <c r="K110" s="50"/>
      <c r="L110" s="35">
        <v>4</v>
      </c>
      <c r="M110" s="35"/>
      <c r="N110" s="22"/>
      <c r="O110" s="22"/>
      <c r="P110" s="22"/>
      <c r="Q110" s="22"/>
      <c r="R110" s="22"/>
      <c r="S110" s="22"/>
      <c r="T110" s="22"/>
      <c r="U110" s="22"/>
      <c r="V110" s="22"/>
      <c r="W110" s="39"/>
      <c r="X110" s="22"/>
    </row>
    <row r="111" spans="1:31" ht="15" customHeight="1" x14ac:dyDescent="0.25">
      <c r="A111" s="22"/>
      <c r="B111" s="51"/>
      <c r="C111" s="250" t="s">
        <v>161</v>
      </c>
      <c r="D111" s="250"/>
      <c r="E111" s="250"/>
      <c r="F111" s="250"/>
      <c r="G111" s="250"/>
      <c r="H111" s="250"/>
      <c r="I111" s="40"/>
      <c r="J111" s="39" t="s">
        <v>45</v>
      </c>
      <c r="K111" s="50"/>
      <c r="L111" s="35">
        <v>4</v>
      </c>
      <c r="M111" s="35"/>
      <c r="N111" s="22"/>
      <c r="O111" s="22"/>
      <c r="P111" s="22"/>
      <c r="Q111" s="22"/>
      <c r="R111" s="22"/>
      <c r="S111" s="22"/>
      <c r="T111" s="22"/>
      <c r="U111" s="22"/>
      <c r="V111" s="22"/>
      <c r="W111" s="39"/>
      <c r="X111" s="22"/>
    </row>
    <row r="112" spans="1:31" ht="15" customHeight="1" x14ac:dyDescent="0.25">
      <c r="A112" s="22"/>
      <c r="B112" s="51"/>
      <c r="C112" s="250" t="s">
        <v>162</v>
      </c>
      <c r="D112" s="250"/>
      <c r="E112" s="250"/>
      <c r="F112" s="250"/>
      <c r="G112" s="250"/>
      <c r="H112" s="250"/>
      <c r="I112" s="40"/>
      <c r="J112" s="39" t="s">
        <v>45</v>
      </c>
      <c r="K112" s="50"/>
      <c r="L112" s="35">
        <v>4</v>
      </c>
      <c r="M112" s="35"/>
      <c r="N112" s="22"/>
      <c r="O112" s="22"/>
      <c r="P112" s="22"/>
      <c r="Q112" s="22"/>
      <c r="R112" s="22"/>
      <c r="S112" s="22"/>
      <c r="T112" s="22"/>
      <c r="U112" s="22"/>
      <c r="V112" s="22"/>
      <c r="W112" s="39"/>
      <c r="X112" s="22"/>
    </row>
    <row r="113" spans="1:24" ht="15" customHeight="1" x14ac:dyDescent="0.25">
      <c r="A113" s="22"/>
      <c r="B113" s="51"/>
      <c r="C113" s="250" t="s">
        <v>163</v>
      </c>
      <c r="D113" s="250"/>
      <c r="E113" s="250"/>
      <c r="F113" s="250"/>
      <c r="G113" s="250"/>
      <c r="H113" s="250"/>
      <c r="I113" s="40"/>
      <c r="J113" s="39" t="s">
        <v>45</v>
      </c>
      <c r="K113" s="50"/>
      <c r="L113" s="35">
        <v>3</v>
      </c>
      <c r="M113" s="35"/>
      <c r="N113" s="22"/>
      <c r="O113" s="22"/>
      <c r="P113" s="22"/>
      <c r="Q113" s="22"/>
      <c r="R113" s="22"/>
      <c r="S113" s="22"/>
      <c r="T113" s="22"/>
      <c r="U113" s="22"/>
      <c r="V113" s="22"/>
      <c r="W113" s="39"/>
      <c r="X113" s="22"/>
    </row>
    <row r="114" spans="1:24" ht="15" customHeight="1" x14ac:dyDescent="0.25">
      <c r="A114" s="22"/>
      <c r="B114" s="51"/>
      <c r="C114" s="250" t="s">
        <v>164</v>
      </c>
      <c r="D114" s="250"/>
      <c r="E114" s="250"/>
      <c r="F114" s="250"/>
      <c r="G114" s="250"/>
      <c r="H114" s="250"/>
      <c r="I114" s="40"/>
      <c r="J114" s="39" t="s">
        <v>45</v>
      </c>
      <c r="K114" s="50"/>
      <c r="L114" s="35">
        <v>3</v>
      </c>
      <c r="M114" s="35"/>
      <c r="N114" s="22"/>
      <c r="O114" s="22"/>
      <c r="P114" s="22"/>
      <c r="Q114" s="22"/>
      <c r="R114" s="22"/>
      <c r="S114" s="22"/>
      <c r="T114" s="22"/>
      <c r="U114" s="22"/>
      <c r="V114" s="22"/>
      <c r="W114" s="39"/>
      <c r="X114" s="22"/>
    </row>
    <row r="115" spans="1:24" ht="15" customHeight="1" x14ac:dyDescent="0.25">
      <c r="A115" s="22"/>
      <c r="B115" s="278" t="s">
        <v>165</v>
      </c>
      <c r="C115" s="244"/>
      <c r="D115" s="244"/>
      <c r="E115" s="244"/>
      <c r="F115" s="244"/>
      <c r="G115" s="244"/>
      <c r="H115" s="244"/>
      <c r="I115" s="275"/>
      <c r="J115" s="39" t="s">
        <v>58</v>
      </c>
      <c r="K115" s="50"/>
      <c r="L115" s="35">
        <v>3</v>
      </c>
      <c r="M115" s="35"/>
      <c r="N115" s="22"/>
      <c r="O115" s="22"/>
      <c r="P115" s="22"/>
      <c r="Q115" s="22"/>
      <c r="R115" s="22"/>
      <c r="S115" s="22"/>
      <c r="T115" s="22"/>
      <c r="U115" s="22"/>
      <c r="V115" s="22"/>
      <c r="W115" s="39"/>
      <c r="X115" s="22"/>
    </row>
    <row r="116" spans="1:24" ht="33" customHeight="1" x14ac:dyDescent="0.25">
      <c r="A116" s="22"/>
      <c r="B116" s="244" t="s">
        <v>166</v>
      </c>
      <c r="C116" s="244"/>
      <c r="D116" s="244"/>
      <c r="E116" s="244"/>
      <c r="F116" s="244"/>
      <c r="G116" s="244"/>
      <c r="H116" s="244"/>
      <c r="I116" s="60"/>
      <c r="J116" s="39"/>
      <c r="K116" s="50"/>
      <c r="L116" s="35"/>
      <c r="M116" s="35"/>
      <c r="N116" s="22"/>
      <c r="O116" s="22"/>
      <c r="P116" s="22"/>
      <c r="Q116" s="22"/>
      <c r="R116" s="22"/>
      <c r="S116" s="22"/>
      <c r="T116" s="22"/>
      <c r="U116" s="22"/>
      <c r="V116" s="22"/>
      <c r="W116" s="39"/>
      <c r="X116" s="22"/>
    </row>
    <row r="117" spans="1:24" ht="15" customHeight="1" x14ac:dyDescent="0.25">
      <c r="A117" s="22"/>
      <c r="B117" s="40"/>
      <c r="C117" s="250" t="s">
        <v>167</v>
      </c>
      <c r="D117" s="250"/>
      <c r="E117" s="250"/>
      <c r="F117" s="250"/>
      <c r="G117" s="250"/>
      <c r="H117" s="250"/>
      <c r="I117" s="40"/>
      <c r="J117" s="39" t="s">
        <v>45</v>
      </c>
      <c r="K117" s="50"/>
      <c r="L117" s="97">
        <v>72</v>
      </c>
      <c r="M117" s="97"/>
      <c r="N117" s="80"/>
      <c r="O117" s="80"/>
      <c r="P117" s="80"/>
      <c r="Q117" s="80"/>
      <c r="R117" s="80"/>
      <c r="S117" s="80"/>
      <c r="T117" s="80"/>
      <c r="U117" s="80"/>
      <c r="V117" s="80"/>
      <c r="W117" s="98"/>
      <c r="X117" s="80"/>
    </row>
    <row r="118" spans="1:24" ht="15" customHeight="1" x14ac:dyDescent="0.25">
      <c r="A118" s="22"/>
      <c r="B118" s="40"/>
      <c r="C118" s="250" t="s">
        <v>168</v>
      </c>
      <c r="D118" s="250"/>
      <c r="E118" s="250"/>
      <c r="F118" s="250"/>
      <c r="G118" s="250"/>
      <c r="H118" s="250"/>
      <c r="I118" s="40"/>
      <c r="J118" s="39" t="s">
        <v>45</v>
      </c>
      <c r="K118" s="50"/>
      <c r="L118" s="97">
        <v>12</v>
      </c>
      <c r="M118" s="97"/>
      <c r="N118" s="80"/>
      <c r="O118" s="80"/>
      <c r="P118" s="80"/>
      <c r="Q118" s="80"/>
      <c r="R118" s="80"/>
      <c r="S118" s="80"/>
      <c r="T118" s="80"/>
      <c r="U118" s="80"/>
      <c r="V118" s="80"/>
      <c r="W118" s="98"/>
      <c r="X118" s="80"/>
    </row>
    <row r="119" spans="1:24" ht="15" customHeight="1" x14ac:dyDescent="0.25">
      <c r="A119" s="22"/>
      <c r="B119" s="40"/>
      <c r="C119" s="250" t="s">
        <v>169</v>
      </c>
      <c r="D119" s="250"/>
      <c r="E119" s="250"/>
      <c r="F119" s="250"/>
      <c r="G119" s="250"/>
      <c r="H119" s="250"/>
      <c r="I119" s="40"/>
      <c r="J119" s="39" t="s">
        <v>45</v>
      </c>
      <c r="K119" s="50"/>
      <c r="L119" s="97">
        <v>180</v>
      </c>
      <c r="M119" s="97"/>
      <c r="N119" s="80"/>
      <c r="O119" s="80"/>
      <c r="P119" s="80"/>
      <c r="Q119" s="80"/>
      <c r="R119" s="80"/>
      <c r="S119" s="80"/>
      <c r="T119" s="80"/>
      <c r="U119" s="80"/>
      <c r="V119" s="80"/>
      <c r="W119" s="98"/>
      <c r="X119" s="80"/>
    </row>
    <row r="120" spans="1:24" ht="15" customHeight="1" x14ac:dyDescent="0.25">
      <c r="A120" s="22"/>
      <c r="B120" s="40"/>
      <c r="C120" s="250" t="s">
        <v>170</v>
      </c>
      <c r="D120" s="250"/>
      <c r="E120" s="250"/>
      <c r="F120" s="250"/>
      <c r="G120" s="81"/>
      <c r="H120" s="40"/>
      <c r="I120" s="40"/>
      <c r="J120" s="39" t="s">
        <v>45</v>
      </c>
      <c r="K120" s="99"/>
      <c r="L120" s="97">
        <v>14</v>
      </c>
      <c r="M120" s="97"/>
      <c r="N120" s="80"/>
      <c r="O120" s="80"/>
      <c r="P120" s="80"/>
      <c r="Q120" s="80"/>
      <c r="R120" s="80"/>
      <c r="S120" s="80"/>
      <c r="T120" s="80"/>
      <c r="U120" s="80"/>
      <c r="V120" s="80"/>
      <c r="W120" s="98"/>
      <c r="X120" s="80"/>
    </row>
    <row r="121" spans="1:24" ht="29.25" customHeight="1" x14ac:dyDescent="0.25">
      <c r="A121" s="29">
        <v>7</v>
      </c>
      <c r="B121" s="245" t="s">
        <v>171</v>
      </c>
      <c r="C121" s="245"/>
      <c r="D121" s="245"/>
      <c r="E121" s="245"/>
      <c r="F121" s="245"/>
      <c r="G121" s="245"/>
      <c r="H121" s="245"/>
      <c r="I121" s="246"/>
      <c r="J121" s="29" t="s">
        <v>6</v>
      </c>
      <c r="K121" s="87">
        <f>(1.22*2+1.37*10)/12</f>
        <v>1.345</v>
      </c>
      <c r="L121" s="31">
        <f>K121*L21*12</f>
        <v>166509.924</v>
      </c>
      <c r="M121" s="88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3"/>
    </row>
    <row r="122" spans="1:24" ht="78" customHeight="1" x14ac:dyDescent="0.25">
      <c r="A122" s="49"/>
      <c r="B122" s="276" t="s">
        <v>39</v>
      </c>
      <c r="C122" s="276"/>
      <c r="D122" s="276"/>
      <c r="E122" s="276"/>
      <c r="F122" s="276"/>
      <c r="G122" s="276"/>
      <c r="H122" s="276"/>
      <c r="I122" s="277"/>
      <c r="J122" s="22"/>
      <c r="K122" s="64"/>
      <c r="L122" s="100"/>
      <c r="M122" s="22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58"/>
    </row>
    <row r="123" spans="1:24" ht="15" customHeight="1" x14ac:dyDescent="0.25">
      <c r="A123" s="22"/>
      <c r="B123" s="40"/>
      <c r="C123" s="250" t="s">
        <v>172</v>
      </c>
      <c r="D123" s="250"/>
      <c r="E123" s="250"/>
      <c r="F123" s="250"/>
      <c r="G123" s="250"/>
      <c r="H123" s="250"/>
      <c r="I123" s="40"/>
      <c r="J123" s="22" t="s">
        <v>54</v>
      </c>
      <c r="K123" s="42"/>
      <c r="L123" s="22">
        <v>1</v>
      </c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39"/>
      <c r="X123" s="22"/>
    </row>
    <row r="124" spans="1:24" ht="29.25" customHeight="1" x14ac:dyDescent="0.25">
      <c r="A124" s="22"/>
      <c r="B124" s="40"/>
      <c r="C124" s="250" t="s">
        <v>173</v>
      </c>
      <c r="D124" s="250"/>
      <c r="E124" s="250"/>
      <c r="F124" s="250"/>
      <c r="G124" s="250"/>
      <c r="H124" s="250"/>
      <c r="I124" s="40"/>
      <c r="J124" s="22" t="s">
        <v>54</v>
      </c>
      <c r="K124" s="42"/>
      <c r="L124" s="22">
        <v>1</v>
      </c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39"/>
      <c r="X124" s="22"/>
    </row>
    <row r="125" spans="1:24" ht="15" customHeight="1" x14ac:dyDescent="0.25">
      <c r="A125" s="22"/>
      <c r="B125" s="40"/>
      <c r="C125" s="250" t="s">
        <v>174</v>
      </c>
      <c r="D125" s="250"/>
      <c r="E125" s="250"/>
      <c r="F125" s="250"/>
      <c r="G125" s="250"/>
      <c r="H125" s="250"/>
      <c r="I125" s="40"/>
      <c r="J125" s="22" t="s">
        <v>56</v>
      </c>
      <c r="K125" s="42"/>
      <c r="L125" s="22">
        <v>12</v>
      </c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39"/>
      <c r="X125" s="22"/>
    </row>
    <row r="126" spans="1:24" ht="15" customHeight="1" x14ac:dyDescent="0.25">
      <c r="A126" s="22"/>
      <c r="B126" s="40"/>
      <c r="C126" s="244" t="s">
        <v>175</v>
      </c>
      <c r="D126" s="244"/>
      <c r="E126" s="244"/>
      <c r="F126" s="244"/>
      <c r="G126" s="244"/>
      <c r="H126" s="244"/>
      <c r="I126" s="40"/>
      <c r="J126" s="22" t="s">
        <v>54</v>
      </c>
      <c r="K126" s="42"/>
      <c r="L126" s="101">
        <v>159</v>
      </c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39"/>
      <c r="X126" s="22"/>
    </row>
    <row r="127" spans="1:24" ht="15" customHeight="1" x14ac:dyDescent="0.25">
      <c r="A127" s="22"/>
      <c r="B127" s="274" t="s">
        <v>156</v>
      </c>
      <c r="C127" s="274"/>
      <c r="D127" s="274"/>
      <c r="E127" s="274"/>
      <c r="F127" s="274"/>
      <c r="G127" s="274"/>
      <c r="H127" s="274"/>
      <c r="I127" s="40"/>
      <c r="J127" s="22"/>
      <c r="K127" s="4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39"/>
      <c r="X127" s="22"/>
    </row>
    <row r="128" spans="1:24" ht="15" customHeight="1" x14ac:dyDescent="0.25">
      <c r="A128" s="22"/>
      <c r="B128" s="40"/>
      <c r="C128" s="250" t="s">
        <v>176</v>
      </c>
      <c r="D128" s="250"/>
      <c r="E128" s="250"/>
      <c r="F128" s="250"/>
      <c r="G128" s="250"/>
      <c r="H128" s="250"/>
      <c r="I128" s="40"/>
      <c r="J128" s="22" t="s">
        <v>45</v>
      </c>
      <c r="K128" s="42"/>
      <c r="L128" s="22" t="s">
        <v>59</v>
      </c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39"/>
      <c r="X128" s="22"/>
    </row>
    <row r="129" spans="1:27" ht="15" customHeight="1" x14ac:dyDescent="0.25">
      <c r="A129" s="22"/>
      <c r="B129" s="51"/>
      <c r="C129" s="250" t="s">
        <v>157</v>
      </c>
      <c r="D129" s="250"/>
      <c r="E129" s="250"/>
      <c r="F129" s="250"/>
      <c r="G129" s="250"/>
      <c r="H129" s="250"/>
      <c r="I129" s="40"/>
      <c r="J129" s="22" t="s">
        <v>45</v>
      </c>
      <c r="K129" s="50"/>
      <c r="L129" s="22">
        <v>6</v>
      </c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39"/>
      <c r="X129" s="22"/>
    </row>
    <row r="130" spans="1:27" ht="15" customHeight="1" x14ac:dyDescent="0.25">
      <c r="A130" s="22"/>
      <c r="B130" s="51"/>
      <c r="C130" s="250" t="s">
        <v>160</v>
      </c>
      <c r="D130" s="250"/>
      <c r="E130" s="250"/>
      <c r="F130" s="250"/>
      <c r="G130" s="250"/>
      <c r="H130" s="250"/>
      <c r="I130" s="40"/>
      <c r="J130" s="22" t="s">
        <v>45</v>
      </c>
      <c r="K130" s="50"/>
      <c r="L130" s="22">
        <v>5</v>
      </c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39"/>
      <c r="X130" s="22"/>
    </row>
    <row r="131" spans="1:27" ht="15" customHeight="1" x14ac:dyDescent="0.25">
      <c r="A131" s="22"/>
      <c r="B131" s="51"/>
      <c r="C131" s="250" t="s">
        <v>161</v>
      </c>
      <c r="D131" s="250"/>
      <c r="E131" s="250"/>
      <c r="F131" s="250"/>
      <c r="G131" s="250"/>
      <c r="H131" s="250"/>
      <c r="I131" s="40"/>
      <c r="J131" s="22" t="s">
        <v>45</v>
      </c>
      <c r="K131" s="50"/>
      <c r="L131" s="22">
        <v>4</v>
      </c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39"/>
      <c r="X131" s="22"/>
    </row>
    <row r="132" spans="1:27" ht="15" customHeight="1" x14ac:dyDescent="0.25">
      <c r="A132" s="22"/>
      <c r="B132" s="244" t="s">
        <v>177</v>
      </c>
      <c r="C132" s="244"/>
      <c r="D132" s="244"/>
      <c r="E132" s="244"/>
      <c r="F132" s="244"/>
      <c r="G132" s="244"/>
      <c r="H132" s="244"/>
      <c r="I132" s="275"/>
      <c r="J132" s="22" t="s">
        <v>58</v>
      </c>
      <c r="K132" s="50"/>
      <c r="L132" s="22">
        <v>4</v>
      </c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39"/>
      <c r="X132" s="22"/>
      <c r="AA132" s="92"/>
    </row>
    <row r="133" spans="1:27" ht="15" customHeight="1" x14ac:dyDescent="0.25">
      <c r="A133" s="22"/>
      <c r="B133" s="51"/>
      <c r="C133" s="250" t="s">
        <v>178</v>
      </c>
      <c r="D133" s="250"/>
      <c r="E133" s="250"/>
      <c r="F133" s="250"/>
      <c r="G133" s="250"/>
      <c r="H133" s="250"/>
      <c r="I133" s="40"/>
      <c r="J133" s="22" t="s">
        <v>45</v>
      </c>
      <c r="K133" s="50"/>
      <c r="L133" s="22">
        <v>4</v>
      </c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39"/>
      <c r="X133" s="22"/>
      <c r="AA133" s="102"/>
    </row>
    <row r="134" spans="1:27" ht="15" customHeight="1" x14ac:dyDescent="0.25">
      <c r="A134" s="22"/>
      <c r="B134" s="51"/>
      <c r="C134" s="250" t="s">
        <v>162</v>
      </c>
      <c r="D134" s="250"/>
      <c r="E134" s="250"/>
      <c r="F134" s="250"/>
      <c r="G134" s="250"/>
      <c r="H134" s="250"/>
      <c r="I134" s="273"/>
      <c r="J134" s="22" t="s">
        <v>58</v>
      </c>
      <c r="K134" s="50"/>
      <c r="L134" s="22">
        <v>4</v>
      </c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39"/>
      <c r="X134" s="22"/>
      <c r="AA134" s="102"/>
    </row>
    <row r="135" spans="1:27" ht="29.25" customHeight="1" x14ac:dyDescent="0.25">
      <c r="A135" s="22"/>
      <c r="B135" s="244" t="s">
        <v>166</v>
      </c>
      <c r="C135" s="244"/>
      <c r="D135" s="244"/>
      <c r="E135" s="244"/>
      <c r="F135" s="244"/>
      <c r="G135" s="244"/>
      <c r="H135" s="244"/>
      <c r="I135" s="60"/>
      <c r="J135" s="22"/>
      <c r="K135" s="4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39"/>
      <c r="X135" s="22"/>
      <c r="AA135" s="102"/>
    </row>
    <row r="136" spans="1:27" ht="31.5" customHeight="1" x14ac:dyDescent="0.25">
      <c r="A136" s="22"/>
      <c r="B136" s="103"/>
      <c r="C136" s="250" t="s">
        <v>179</v>
      </c>
      <c r="D136" s="250"/>
      <c r="E136" s="250"/>
      <c r="F136" s="250"/>
      <c r="G136" s="250"/>
      <c r="H136" s="250"/>
      <c r="I136" s="51"/>
      <c r="J136" s="22" t="s">
        <v>54</v>
      </c>
      <c r="K136" s="42"/>
      <c r="L136" s="22">
        <v>17</v>
      </c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39"/>
      <c r="X136" s="22"/>
      <c r="AA136" s="102"/>
    </row>
    <row r="137" spans="1:27" ht="30" customHeight="1" x14ac:dyDescent="0.25">
      <c r="A137" s="22"/>
      <c r="B137" s="40"/>
      <c r="C137" s="250" t="s">
        <v>180</v>
      </c>
      <c r="D137" s="250"/>
      <c r="E137" s="250"/>
      <c r="F137" s="250"/>
      <c r="G137" s="250"/>
      <c r="H137" s="250"/>
      <c r="I137" s="40"/>
      <c r="J137" s="22" t="s">
        <v>54</v>
      </c>
      <c r="K137" s="42"/>
      <c r="L137" s="22">
        <v>11</v>
      </c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39"/>
      <c r="X137" s="22"/>
    </row>
    <row r="138" spans="1:27" ht="15" customHeight="1" x14ac:dyDescent="0.25">
      <c r="A138" s="22"/>
      <c r="B138" s="40"/>
      <c r="C138" s="250" t="s">
        <v>181</v>
      </c>
      <c r="D138" s="250"/>
      <c r="E138" s="250"/>
      <c r="F138" s="250"/>
      <c r="G138" s="250"/>
      <c r="H138" s="250"/>
      <c r="I138" s="40"/>
      <c r="J138" s="22" t="s">
        <v>54</v>
      </c>
      <c r="K138" s="42"/>
      <c r="L138" s="22">
        <v>1</v>
      </c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39"/>
      <c r="X138" s="22"/>
    </row>
    <row r="139" spans="1:27" ht="30" customHeight="1" x14ac:dyDescent="0.25">
      <c r="A139" s="29">
        <v>8</v>
      </c>
      <c r="B139" s="245" t="s">
        <v>182</v>
      </c>
      <c r="C139" s="245"/>
      <c r="D139" s="245"/>
      <c r="E139" s="245"/>
      <c r="F139" s="245"/>
      <c r="G139" s="245"/>
      <c r="H139" s="245"/>
      <c r="I139" s="246"/>
      <c r="J139" s="29" t="s">
        <v>6</v>
      </c>
      <c r="K139" s="104">
        <f>(0.59*2+0.66*10)/12</f>
        <v>0.64833333333333332</v>
      </c>
      <c r="L139" s="31">
        <f>K139*L21*12</f>
        <v>80263.148000000001</v>
      </c>
      <c r="M139" s="88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3"/>
      <c r="Y139" s="92"/>
    </row>
    <row r="140" spans="1:27" ht="76.5" customHeight="1" x14ac:dyDescent="0.25">
      <c r="A140" s="49"/>
      <c r="B140" s="224" t="s">
        <v>39</v>
      </c>
      <c r="C140" s="224"/>
      <c r="D140" s="224"/>
      <c r="E140" s="224"/>
      <c r="F140" s="224"/>
      <c r="G140" s="224"/>
      <c r="H140" s="224"/>
      <c r="I140" s="225"/>
      <c r="J140" s="22"/>
      <c r="K140" s="64"/>
      <c r="L140" s="36"/>
      <c r="M140" s="22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58"/>
      <c r="Y140" s="92"/>
    </row>
    <row r="141" spans="1:27" ht="33" customHeight="1" x14ac:dyDescent="0.25">
      <c r="A141" s="22"/>
      <c r="B141" s="86"/>
      <c r="C141" s="250" t="s">
        <v>183</v>
      </c>
      <c r="D141" s="250"/>
      <c r="E141" s="250"/>
      <c r="F141" s="250"/>
      <c r="G141" s="250"/>
      <c r="H141" s="250"/>
      <c r="I141" s="105"/>
      <c r="J141" s="22" t="s">
        <v>45</v>
      </c>
      <c r="K141" s="42"/>
      <c r="L141" s="101">
        <v>40</v>
      </c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39"/>
      <c r="X141" s="22"/>
    </row>
    <row r="142" spans="1:27" ht="13.5" customHeight="1" x14ac:dyDescent="0.25">
      <c r="A142" s="22"/>
      <c r="B142" s="86"/>
      <c r="C142" s="250" t="s">
        <v>184</v>
      </c>
      <c r="D142" s="250"/>
      <c r="E142" s="250"/>
      <c r="F142" s="250"/>
      <c r="G142" s="250"/>
      <c r="H142" s="250"/>
      <c r="I142" s="105"/>
      <c r="J142" s="22" t="s">
        <v>101</v>
      </c>
      <c r="K142" s="42"/>
      <c r="L142" s="22">
        <v>1</v>
      </c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39"/>
      <c r="X142" s="22"/>
    </row>
    <row r="143" spans="1:27" ht="15" customHeight="1" x14ac:dyDescent="0.25">
      <c r="A143" s="22"/>
      <c r="B143" s="106"/>
      <c r="C143" s="250" t="s">
        <v>185</v>
      </c>
      <c r="D143" s="250"/>
      <c r="E143" s="250"/>
      <c r="F143" s="250"/>
      <c r="G143" s="250"/>
      <c r="H143" s="250"/>
      <c r="I143" s="273"/>
      <c r="J143" s="22" t="s">
        <v>63</v>
      </c>
      <c r="K143" s="42"/>
      <c r="L143" s="22">
        <v>0.5</v>
      </c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39"/>
      <c r="X143" s="22"/>
    </row>
    <row r="144" spans="1:27" ht="15" customHeight="1" x14ac:dyDescent="0.25">
      <c r="A144" s="22"/>
      <c r="B144" s="106"/>
      <c r="C144" s="250" t="s">
        <v>96</v>
      </c>
      <c r="D144" s="250"/>
      <c r="E144" s="250"/>
      <c r="F144" s="250"/>
      <c r="G144" s="250"/>
      <c r="H144" s="250"/>
      <c r="I144" s="273"/>
      <c r="J144" s="22" t="s">
        <v>45</v>
      </c>
      <c r="K144" s="42"/>
      <c r="L144" s="22">
        <v>4</v>
      </c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39"/>
      <c r="X144" s="22"/>
    </row>
    <row r="145" spans="1:27" ht="15.75" customHeight="1" x14ac:dyDescent="0.25">
      <c r="A145" s="22"/>
      <c r="B145" s="106"/>
      <c r="C145" s="250" t="s">
        <v>186</v>
      </c>
      <c r="D145" s="250"/>
      <c r="E145" s="250"/>
      <c r="F145" s="250"/>
      <c r="G145" s="250"/>
      <c r="H145" s="250"/>
      <c r="I145" s="107"/>
      <c r="J145" s="22" t="s">
        <v>54</v>
      </c>
      <c r="K145" s="42"/>
      <c r="L145" s="80">
        <v>42</v>
      </c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98"/>
      <c r="X145" s="80"/>
    </row>
    <row r="146" spans="1:27" ht="15.75" customHeight="1" x14ac:dyDescent="0.25">
      <c r="A146" s="22"/>
      <c r="B146" s="106"/>
      <c r="C146" s="250" t="s">
        <v>187</v>
      </c>
      <c r="D146" s="250"/>
      <c r="E146" s="250"/>
      <c r="F146" s="250"/>
      <c r="G146" s="250"/>
      <c r="H146" s="250"/>
      <c r="I146" s="108"/>
      <c r="J146" s="22" t="s">
        <v>54</v>
      </c>
      <c r="K146" s="42"/>
      <c r="L146" s="80">
        <v>4</v>
      </c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98"/>
      <c r="X146" s="80"/>
    </row>
    <row r="147" spans="1:27" ht="15.75" customHeight="1" x14ac:dyDescent="0.25">
      <c r="A147" s="22"/>
      <c r="B147" s="272" t="s">
        <v>188</v>
      </c>
      <c r="C147" s="250"/>
      <c r="D147" s="250"/>
      <c r="E147" s="250"/>
      <c r="F147" s="250"/>
      <c r="G147" s="250"/>
      <c r="H147" s="250"/>
      <c r="I147" s="273"/>
      <c r="J147" s="22" t="s">
        <v>58</v>
      </c>
      <c r="K147" s="42"/>
      <c r="L147" s="80">
        <v>12</v>
      </c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98"/>
      <c r="X147" s="80"/>
    </row>
    <row r="148" spans="1:27" ht="15.75" customHeight="1" x14ac:dyDescent="0.25">
      <c r="A148" s="22"/>
      <c r="B148" s="106"/>
      <c r="C148" s="250" t="s">
        <v>189</v>
      </c>
      <c r="D148" s="250"/>
      <c r="E148" s="250"/>
      <c r="F148" s="250"/>
      <c r="G148" s="250"/>
      <c r="H148" s="250"/>
      <c r="I148" s="107"/>
      <c r="J148" s="22" t="s">
        <v>54</v>
      </c>
      <c r="K148" s="42"/>
      <c r="L148" s="80">
        <v>3</v>
      </c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98"/>
      <c r="X148" s="80"/>
    </row>
    <row r="149" spans="1:27" ht="15.75" customHeight="1" x14ac:dyDescent="0.25">
      <c r="A149" s="22"/>
      <c r="B149" s="86"/>
      <c r="C149" s="250" t="s">
        <v>190</v>
      </c>
      <c r="D149" s="250"/>
      <c r="E149" s="250"/>
      <c r="F149" s="250"/>
      <c r="G149" s="250"/>
      <c r="H149" s="250"/>
      <c r="I149" s="105"/>
      <c r="J149" s="22" t="s">
        <v>54</v>
      </c>
      <c r="K149" s="42"/>
      <c r="L149" s="80">
        <v>2</v>
      </c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98"/>
      <c r="X149" s="80"/>
    </row>
    <row r="150" spans="1:27" ht="30" customHeight="1" x14ac:dyDescent="0.25">
      <c r="A150" s="29">
        <v>9</v>
      </c>
      <c r="B150" s="245" t="s">
        <v>191</v>
      </c>
      <c r="C150" s="245"/>
      <c r="D150" s="245"/>
      <c r="E150" s="245"/>
      <c r="F150" s="245"/>
      <c r="G150" s="245"/>
      <c r="H150" s="245"/>
      <c r="I150" s="246"/>
      <c r="J150" s="29" t="s">
        <v>6</v>
      </c>
      <c r="K150" s="104">
        <f>(0.19*2+0.14*10)/12</f>
        <v>0.14833333333333334</v>
      </c>
      <c r="L150" s="31">
        <f>K150*L21*12</f>
        <v>18363.548000000003</v>
      </c>
      <c r="M150" s="29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109"/>
    </row>
    <row r="151" spans="1:27" ht="75.75" customHeight="1" x14ac:dyDescent="0.25">
      <c r="A151" s="49"/>
      <c r="B151" s="224" t="s">
        <v>39</v>
      </c>
      <c r="C151" s="224"/>
      <c r="D151" s="224"/>
      <c r="E151" s="224"/>
      <c r="F151" s="224"/>
      <c r="G151" s="224"/>
      <c r="H151" s="224"/>
      <c r="I151" s="225"/>
      <c r="J151" s="22"/>
      <c r="K151" s="64"/>
      <c r="L151" s="110" t="s">
        <v>192</v>
      </c>
      <c r="M151" s="22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111"/>
    </row>
    <row r="152" spans="1:27" ht="153.75" customHeight="1" x14ac:dyDescent="0.25">
      <c r="A152" s="49"/>
      <c r="B152" s="14"/>
      <c r="C152" s="220" t="s">
        <v>193</v>
      </c>
      <c r="D152" s="220"/>
      <c r="E152" s="220"/>
      <c r="F152" s="220"/>
      <c r="G152" s="220"/>
      <c r="H152" s="220"/>
      <c r="I152" s="271"/>
      <c r="J152" s="80" t="s">
        <v>54</v>
      </c>
      <c r="K152" s="64"/>
      <c r="L152" s="111" t="s">
        <v>144</v>
      </c>
      <c r="M152" s="111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111"/>
    </row>
    <row r="153" spans="1:27" ht="30" customHeight="1" x14ac:dyDescent="0.25">
      <c r="A153" s="49"/>
      <c r="B153" s="14"/>
      <c r="C153" s="220" t="s">
        <v>194</v>
      </c>
      <c r="D153" s="220"/>
      <c r="E153" s="220"/>
      <c r="F153" s="220"/>
      <c r="G153" s="220"/>
      <c r="H153" s="220"/>
      <c r="I153" s="271"/>
      <c r="J153" s="80" t="s">
        <v>54</v>
      </c>
      <c r="K153" s="64"/>
      <c r="L153" s="111" t="s">
        <v>132</v>
      </c>
      <c r="M153" s="111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111"/>
    </row>
    <row r="154" spans="1:27" ht="15" customHeight="1" x14ac:dyDescent="0.25">
      <c r="A154" s="49"/>
      <c r="B154" s="14"/>
      <c r="C154" s="220" t="s">
        <v>195</v>
      </c>
      <c r="D154" s="220"/>
      <c r="E154" s="220"/>
      <c r="F154" s="220"/>
      <c r="G154" s="220"/>
      <c r="H154" s="220"/>
      <c r="I154" s="271"/>
      <c r="J154" s="80" t="s">
        <v>54</v>
      </c>
      <c r="K154" s="64"/>
      <c r="L154" s="112">
        <v>12</v>
      </c>
      <c r="M154" s="111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113"/>
    </row>
    <row r="155" spans="1:27" ht="29.25" customHeight="1" x14ac:dyDescent="0.25">
      <c r="A155" s="29">
        <v>10</v>
      </c>
      <c r="B155" s="245" t="s">
        <v>196</v>
      </c>
      <c r="C155" s="245"/>
      <c r="D155" s="245"/>
      <c r="E155" s="245"/>
      <c r="F155" s="245"/>
      <c r="G155" s="245"/>
      <c r="H155" s="245"/>
      <c r="I155" s="246"/>
      <c r="J155" s="29" t="s">
        <v>6</v>
      </c>
      <c r="K155" s="104">
        <f>(0.41*2+0.42*10)/12</f>
        <v>0.41833333333333339</v>
      </c>
      <c r="L155" s="31">
        <f>K155*L21*12</f>
        <v>51789.332000000009</v>
      </c>
      <c r="M155" s="29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3"/>
      <c r="Y155" s="92"/>
    </row>
    <row r="156" spans="1:27" ht="79.5" customHeight="1" x14ac:dyDescent="0.25">
      <c r="A156" s="49"/>
      <c r="B156" s="224" t="s">
        <v>39</v>
      </c>
      <c r="C156" s="224"/>
      <c r="D156" s="224"/>
      <c r="E156" s="224"/>
      <c r="F156" s="224"/>
      <c r="G156" s="224"/>
      <c r="H156" s="224"/>
      <c r="I156" s="225"/>
      <c r="J156" s="22"/>
      <c r="K156" s="64"/>
      <c r="L156" s="36"/>
      <c r="M156" s="64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22"/>
      <c r="Y156" s="92"/>
    </row>
    <row r="157" spans="1:27" ht="151.5" customHeight="1" x14ac:dyDescent="0.25">
      <c r="A157" s="49"/>
      <c r="B157" s="14"/>
      <c r="C157" s="220" t="s">
        <v>197</v>
      </c>
      <c r="D157" s="220"/>
      <c r="E157" s="220"/>
      <c r="F157" s="220"/>
      <c r="G157" s="220"/>
      <c r="H157" s="220"/>
      <c r="I157" s="271"/>
      <c r="J157" s="80" t="s">
        <v>54</v>
      </c>
      <c r="K157" s="64"/>
      <c r="L157" s="111" t="s">
        <v>192</v>
      </c>
      <c r="M157" s="64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111"/>
      <c r="Y157" s="92"/>
    </row>
    <row r="158" spans="1:27" ht="30" customHeight="1" x14ac:dyDescent="0.25">
      <c r="A158" s="49"/>
      <c r="B158" s="14"/>
      <c r="C158" s="220" t="s">
        <v>194</v>
      </c>
      <c r="D158" s="220"/>
      <c r="E158" s="220"/>
      <c r="F158" s="220"/>
      <c r="G158" s="220"/>
      <c r="H158" s="220"/>
      <c r="I158" s="271"/>
      <c r="J158" s="80" t="s">
        <v>54</v>
      </c>
      <c r="K158" s="64"/>
      <c r="L158" s="111" t="s">
        <v>144</v>
      </c>
      <c r="M158" s="64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111"/>
      <c r="Y158" s="92"/>
      <c r="AA158" s="114"/>
    </row>
    <row r="159" spans="1:27" ht="15" customHeight="1" x14ac:dyDescent="0.25">
      <c r="A159" s="49"/>
      <c r="B159" s="14"/>
      <c r="C159" s="220" t="s">
        <v>195</v>
      </c>
      <c r="D159" s="220"/>
      <c r="E159" s="220"/>
      <c r="F159" s="220"/>
      <c r="G159" s="220"/>
      <c r="H159" s="220"/>
      <c r="I159" s="271"/>
      <c r="J159" s="80" t="s">
        <v>54</v>
      </c>
      <c r="K159" s="64"/>
      <c r="L159" s="111" t="s">
        <v>132</v>
      </c>
      <c r="M159" s="64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111"/>
      <c r="Y159" s="92"/>
    </row>
    <row r="160" spans="1:27" ht="33.75" customHeight="1" x14ac:dyDescent="0.25">
      <c r="A160" s="29">
        <v>11</v>
      </c>
      <c r="B160" s="245" t="s">
        <v>198</v>
      </c>
      <c r="C160" s="245"/>
      <c r="D160" s="245"/>
      <c r="E160" s="245"/>
      <c r="F160" s="245"/>
      <c r="G160" s="245"/>
      <c r="H160" s="245"/>
      <c r="I160" s="246"/>
      <c r="J160" s="29" t="s">
        <v>6</v>
      </c>
      <c r="K160" s="104">
        <v>0.44</v>
      </c>
      <c r="L160" s="31">
        <f>K160*L21*12</f>
        <v>54471.648000000001</v>
      </c>
      <c r="M160" s="29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3"/>
      <c r="Y160" s="92"/>
    </row>
    <row r="161" spans="1:27" ht="79.5" customHeight="1" x14ac:dyDescent="0.25">
      <c r="A161" s="49"/>
      <c r="B161" s="224" t="s">
        <v>39</v>
      </c>
      <c r="C161" s="224"/>
      <c r="D161" s="224"/>
      <c r="E161" s="224"/>
      <c r="F161" s="224"/>
      <c r="G161" s="224"/>
      <c r="H161" s="224"/>
      <c r="I161" s="225"/>
      <c r="J161" s="25"/>
      <c r="K161" s="115"/>
      <c r="L161" s="116"/>
      <c r="M161" s="115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25"/>
      <c r="Y161" s="92"/>
    </row>
    <row r="162" spans="1:27" ht="152.25" customHeight="1" x14ac:dyDescent="0.25">
      <c r="A162" s="49"/>
      <c r="B162" s="117"/>
      <c r="C162" s="220" t="s">
        <v>197</v>
      </c>
      <c r="D162" s="220"/>
      <c r="E162" s="220"/>
      <c r="F162" s="220"/>
      <c r="G162" s="220"/>
      <c r="H162" s="220"/>
      <c r="I162" s="271"/>
      <c r="J162" s="118" t="s">
        <v>54</v>
      </c>
      <c r="K162" s="115"/>
      <c r="L162" s="111" t="s">
        <v>192</v>
      </c>
      <c r="M162" s="115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111"/>
      <c r="Y162" s="92"/>
    </row>
    <row r="163" spans="1:27" ht="30.75" customHeight="1" x14ac:dyDescent="0.25">
      <c r="A163" s="49"/>
      <c r="B163" s="117"/>
      <c r="C163" s="220" t="s">
        <v>194</v>
      </c>
      <c r="D163" s="220"/>
      <c r="E163" s="220"/>
      <c r="F163" s="220"/>
      <c r="G163" s="220"/>
      <c r="H163" s="220"/>
      <c r="I163" s="271"/>
      <c r="J163" s="118" t="s">
        <v>54</v>
      </c>
      <c r="K163" s="115"/>
      <c r="L163" s="111" t="s">
        <v>144</v>
      </c>
      <c r="M163" s="115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111"/>
      <c r="Y163" s="92"/>
      <c r="AA163" s="114"/>
    </row>
    <row r="164" spans="1:27" ht="15.75" customHeight="1" x14ac:dyDescent="0.25">
      <c r="A164" s="49"/>
      <c r="B164" s="117"/>
      <c r="C164" s="220" t="s">
        <v>195</v>
      </c>
      <c r="D164" s="220"/>
      <c r="E164" s="220"/>
      <c r="F164" s="220"/>
      <c r="G164" s="220"/>
      <c r="H164" s="220"/>
      <c r="I164" s="271"/>
      <c r="J164" s="118" t="s">
        <v>54</v>
      </c>
      <c r="K164" s="115"/>
      <c r="L164" s="111" t="s">
        <v>199</v>
      </c>
      <c r="M164" s="115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111"/>
      <c r="Y164" s="92"/>
    </row>
    <row r="165" spans="1:27" s="114" customFormat="1" ht="30.75" customHeight="1" x14ac:dyDescent="0.25">
      <c r="A165" s="119"/>
      <c r="B165" s="120"/>
      <c r="C165" s="220" t="s">
        <v>200</v>
      </c>
      <c r="D165" s="220"/>
      <c r="E165" s="220"/>
      <c r="F165" s="220"/>
      <c r="G165" s="220"/>
      <c r="H165" s="220"/>
      <c r="I165" s="271"/>
      <c r="J165" s="118" t="s">
        <v>54</v>
      </c>
      <c r="K165" s="121"/>
      <c r="L165" s="111" t="s">
        <v>201</v>
      </c>
      <c r="M165" s="121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11"/>
      <c r="Y165" s="123"/>
      <c r="AA165" s="2"/>
    </row>
    <row r="166" spans="1:27" ht="29.25" customHeight="1" x14ac:dyDescent="0.25">
      <c r="A166" s="29">
        <v>12</v>
      </c>
      <c r="B166" s="245" t="s">
        <v>202</v>
      </c>
      <c r="C166" s="245"/>
      <c r="D166" s="245"/>
      <c r="E166" s="245"/>
      <c r="F166" s="245"/>
      <c r="G166" s="245"/>
      <c r="H166" s="245"/>
      <c r="I166" s="246"/>
      <c r="J166" s="29" t="s">
        <v>6</v>
      </c>
      <c r="K166" s="104">
        <f>(0.04*2+0.05*10)/12</f>
        <v>4.8333333333333332E-2</v>
      </c>
      <c r="L166" s="31">
        <f>K166*L21*12</f>
        <v>5983.6280000000006</v>
      </c>
      <c r="M166" s="29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3"/>
      <c r="Y166" s="92"/>
    </row>
    <row r="167" spans="1:27" ht="15.75" customHeight="1" x14ac:dyDescent="0.25">
      <c r="A167" s="49"/>
      <c r="B167" s="224" t="s">
        <v>39</v>
      </c>
      <c r="C167" s="224"/>
      <c r="D167" s="224"/>
      <c r="E167" s="224"/>
      <c r="F167" s="224"/>
      <c r="G167" s="224"/>
      <c r="H167" s="224"/>
      <c r="I167" s="225"/>
      <c r="J167" s="25"/>
      <c r="K167" s="115"/>
      <c r="L167" s="116"/>
      <c r="M167" s="115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25"/>
    </row>
    <row r="168" spans="1:27" ht="48" customHeight="1" x14ac:dyDescent="0.25">
      <c r="A168" s="49"/>
      <c r="B168" s="117"/>
      <c r="C168" s="220" t="s">
        <v>203</v>
      </c>
      <c r="D168" s="220"/>
      <c r="E168" s="220"/>
      <c r="F168" s="220"/>
      <c r="G168" s="220"/>
      <c r="H168" s="220"/>
      <c r="I168" s="271"/>
      <c r="J168" s="118" t="s">
        <v>54</v>
      </c>
      <c r="K168" s="115"/>
      <c r="L168" s="112" t="s">
        <v>192</v>
      </c>
      <c r="M168" s="115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111"/>
    </row>
    <row r="169" spans="1:27" ht="30" customHeight="1" x14ac:dyDescent="0.25">
      <c r="A169" s="49"/>
      <c r="B169" s="117"/>
      <c r="C169" s="220" t="s">
        <v>194</v>
      </c>
      <c r="D169" s="220"/>
      <c r="E169" s="220"/>
      <c r="F169" s="220"/>
      <c r="G169" s="220"/>
      <c r="H169" s="220"/>
      <c r="I169" s="271"/>
      <c r="J169" s="118" t="s">
        <v>54</v>
      </c>
      <c r="K169" s="115"/>
      <c r="L169" s="112" t="s">
        <v>144</v>
      </c>
      <c r="M169" s="115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111"/>
      <c r="AA169" s="114"/>
    </row>
    <row r="170" spans="1:27" ht="18.75" customHeight="1" x14ac:dyDescent="0.25">
      <c r="A170" s="49"/>
      <c r="B170" s="117"/>
      <c r="C170" s="220" t="s">
        <v>195</v>
      </c>
      <c r="D170" s="220"/>
      <c r="E170" s="220"/>
      <c r="F170" s="220"/>
      <c r="G170" s="220"/>
      <c r="H170" s="220"/>
      <c r="I170" s="271"/>
      <c r="J170" s="118" t="s">
        <v>54</v>
      </c>
      <c r="K170" s="115"/>
      <c r="L170" s="112" t="s">
        <v>132</v>
      </c>
      <c r="M170" s="115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111"/>
    </row>
    <row r="171" spans="1:27" ht="15" customHeight="1" x14ac:dyDescent="0.25">
      <c r="A171" s="29">
        <v>13</v>
      </c>
      <c r="B171" s="245" t="s">
        <v>204</v>
      </c>
      <c r="C171" s="245"/>
      <c r="D171" s="245"/>
      <c r="E171" s="245"/>
      <c r="F171" s="245"/>
      <c r="G171" s="245"/>
      <c r="H171" s="245"/>
      <c r="I171" s="246"/>
      <c r="J171" s="29" t="s">
        <v>6</v>
      </c>
      <c r="K171" s="30">
        <f>(6.2*2+6.3*10)/12</f>
        <v>6.2833333333333341</v>
      </c>
      <c r="L171" s="31">
        <f>K171*L21*12</f>
        <v>777871.64000000013</v>
      </c>
      <c r="M171" s="29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3"/>
    </row>
    <row r="172" spans="1:27" ht="78.75" customHeight="1" x14ac:dyDescent="0.25">
      <c r="A172" s="49"/>
      <c r="B172" s="224" t="s">
        <v>39</v>
      </c>
      <c r="C172" s="224"/>
      <c r="D172" s="224"/>
      <c r="E172" s="224"/>
      <c r="F172" s="224"/>
      <c r="G172" s="224"/>
      <c r="H172" s="224"/>
      <c r="I172" s="225"/>
      <c r="J172" s="22"/>
      <c r="K172" s="22"/>
      <c r="L172" s="36"/>
      <c r="M172" s="22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58"/>
      <c r="AA172" s="124"/>
    </row>
    <row r="173" spans="1:27" ht="15" customHeight="1" x14ac:dyDescent="0.25">
      <c r="A173" s="49"/>
      <c r="B173" s="263" t="s">
        <v>40</v>
      </c>
      <c r="C173" s="263"/>
      <c r="D173" s="263"/>
      <c r="E173" s="125"/>
      <c r="F173" s="125"/>
      <c r="G173" s="125"/>
      <c r="H173" s="125"/>
      <c r="I173" s="125"/>
      <c r="J173" s="126"/>
      <c r="K173" s="22"/>
      <c r="L173" s="36"/>
      <c r="M173" s="22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58"/>
      <c r="AA173" s="124"/>
    </row>
    <row r="174" spans="1:27" ht="15" customHeight="1" x14ac:dyDescent="0.25">
      <c r="A174" s="49"/>
      <c r="B174" s="125"/>
      <c r="C174" s="263" t="s">
        <v>205</v>
      </c>
      <c r="D174" s="263"/>
      <c r="E174" s="263"/>
      <c r="F174" s="263"/>
      <c r="G174" s="263"/>
      <c r="H174" s="263"/>
      <c r="I174" s="125"/>
      <c r="J174" s="127" t="s">
        <v>45</v>
      </c>
      <c r="K174" s="22"/>
      <c r="L174" s="80">
        <v>29</v>
      </c>
      <c r="M174" s="22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80"/>
    </row>
    <row r="175" spans="1:27" ht="14.25" customHeight="1" x14ac:dyDescent="0.25">
      <c r="A175" s="49"/>
      <c r="B175" s="125"/>
      <c r="C175" s="263" t="s">
        <v>206</v>
      </c>
      <c r="D175" s="263"/>
      <c r="E175" s="263"/>
      <c r="F175" s="263"/>
      <c r="G175" s="263"/>
      <c r="H175" s="263"/>
      <c r="I175" s="125"/>
      <c r="J175" s="127" t="s">
        <v>45</v>
      </c>
      <c r="K175" s="22"/>
      <c r="L175" s="80">
        <v>21</v>
      </c>
      <c r="M175" s="22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80"/>
    </row>
    <row r="176" spans="1:27" ht="37.5" customHeight="1" x14ac:dyDescent="0.25">
      <c r="A176" s="49"/>
      <c r="B176" s="128"/>
      <c r="C176" s="264" t="s">
        <v>207</v>
      </c>
      <c r="D176" s="264"/>
      <c r="E176" s="264"/>
      <c r="F176" s="264"/>
      <c r="G176" s="264"/>
      <c r="H176" s="264"/>
      <c r="I176" s="265"/>
      <c r="J176" s="127" t="s">
        <v>58</v>
      </c>
      <c r="K176" s="24"/>
      <c r="L176" s="80">
        <v>1</v>
      </c>
      <c r="M176" s="22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80"/>
    </row>
    <row r="177" spans="1:32" ht="30" customHeight="1" x14ac:dyDescent="0.25">
      <c r="A177" s="29">
        <v>14</v>
      </c>
      <c r="B177" s="266" t="s">
        <v>208</v>
      </c>
      <c r="C177" s="267"/>
      <c r="D177" s="267"/>
      <c r="E177" s="267"/>
      <c r="F177" s="267"/>
      <c r="G177" s="267"/>
      <c r="H177" s="267"/>
      <c r="I177" s="268"/>
      <c r="J177" s="29" t="s">
        <v>6</v>
      </c>
      <c r="K177" s="104">
        <f>(6.83*2+6.91*10)/12</f>
        <v>6.8966666666666656</v>
      </c>
      <c r="L177" s="31">
        <f>K177*L21*12</f>
        <v>853801.81599999988</v>
      </c>
      <c r="M177" s="29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3"/>
    </row>
    <row r="178" spans="1:32" ht="74.25" customHeight="1" x14ac:dyDescent="0.25">
      <c r="A178" s="49"/>
      <c r="B178" s="229" t="s">
        <v>39</v>
      </c>
      <c r="C178" s="229"/>
      <c r="D178" s="229"/>
      <c r="E178" s="229"/>
      <c r="F178" s="229"/>
      <c r="G178" s="229"/>
      <c r="H178" s="229"/>
      <c r="I178" s="230"/>
      <c r="J178" s="22"/>
      <c r="K178" s="64"/>
      <c r="L178" s="36"/>
      <c r="M178" s="22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58"/>
      <c r="Y178" s="92"/>
    </row>
    <row r="179" spans="1:32" s="73" customFormat="1" ht="76.5" customHeight="1" x14ac:dyDescent="0.25">
      <c r="A179" s="65"/>
      <c r="B179" s="251" t="s">
        <v>209</v>
      </c>
      <c r="C179" s="269"/>
      <c r="D179" s="269"/>
      <c r="E179" s="269"/>
      <c r="F179" s="269"/>
      <c r="G179" s="269"/>
      <c r="H179" s="269"/>
      <c r="I179" s="270"/>
      <c r="J179" s="66" t="s">
        <v>210</v>
      </c>
      <c r="K179" s="67"/>
      <c r="L179" s="68" t="s">
        <v>106</v>
      </c>
      <c r="M179" s="129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1"/>
    </row>
    <row r="180" spans="1:32" s="73" customFormat="1" ht="30" customHeight="1" x14ac:dyDescent="0.25">
      <c r="A180" s="65"/>
      <c r="B180" s="251" t="s">
        <v>211</v>
      </c>
      <c r="C180" s="239"/>
      <c r="D180" s="239"/>
      <c r="E180" s="239"/>
      <c r="F180" s="239"/>
      <c r="G180" s="239"/>
      <c r="H180" s="239"/>
      <c r="I180" s="240"/>
      <c r="J180" s="66" t="s">
        <v>212</v>
      </c>
      <c r="K180" s="67"/>
      <c r="L180" s="68" t="s">
        <v>213</v>
      </c>
      <c r="M180" s="129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1"/>
    </row>
    <row r="181" spans="1:32" s="73" customFormat="1" ht="27.75" customHeight="1" x14ac:dyDescent="0.25">
      <c r="A181" s="65"/>
      <c r="B181" s="251" t="s">
        <v>214</v>
      </c>
      <c r="C181" s="239"/>
      <c r="D181" s="239"/>
      <c r="E181" s="239"/>
      <c r="F181" s="239"/>
      <c r="G181" s="239"/>
      <c r="H181" s="239"/>
      <c r="I181" s="240"/>
      <c r="J181" s="132" t="s">
        <v>215</v>
      </c>
      <c r="K181" s="67"/>
      <c r="L181" s="68" t="s">
        <v>216</v>
      </c>
      <c r="M181" s="129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1"/>
    </row>
    <row r="182" spans="1:32" s="73" customFormat="1" ht="30" customHeight="1" x14ac:dyDescent="0.25">
      <c r="A182" s="65"/>
      <c r="B182" s="251" t="s">
        <v>217</v>
      </c>
      <c r="C182" s="239"/>
      <c r="D182" s="239"/>
      <c r="E182" s="239"/>
      <c r="F182" s="239"/>
      <c r="G182" s="239"/>
      <c r="H182" s="239"/>
      <c r="I182" s="240"/>
      <c r="J182" s="132" t="s">
        <v>218</v>
      </c>
      <c r="K182" s="67"/>
      <c r="L182" s="68" t="s">
        <v>219</v>
      </c>
      <c r="M182" s="129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1"/>
    </row>
    <row r="183" spans="1:32" s="73" customFormat="1" ht="76.5" customHeight="1" x14ac:dyDescent="0.25">
      <c r="A183" s="65"/>
      <c r="B183" s="251" t="s">
        <v>220</v>
      </c>
      <c r="C183" s="239"/>
      <c r="D183" s="239"/>
      <c r="E183" s="239"/>
      <c r="F183" s="239"/>
      <c r="G183" s="239"/>
      <c r="H183" s="239"/>
      <c r="I183" s="240"/>
      <c r="J183" s="132" t="s">
        <v>221</v>
      </c>
      <c r="K183" s="67"/>
      <c r="L183" s="68" t="s">
        <v>222</v>
      </c>
      <c r="M183" s="129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1"/>
    </row>
    <row r="184" spans="1:32" s="73" customFormat="1" ht="15.75" customHeight="1" x14ac:dyDescent="0.25">
      <c r="A184" s="65"/>
      <c r="B184" s="251" t="s">
        <v>223</v>
      </c>
      <c r="C184" s="239"/>
      <c r="D184" s="239"/>
      <c r="E184" s="239"/>
      <c r="F184" s="239"/>
      <c r="G184" s="239"/>
      <c r="H184" s="239"/>
      <c r="I184" s="240"/>
      <c r="J184" s="132" t="s">
        <v>54</v>
      </c>
      <c r="K184" s="67"/>
      <c r="L184" s="68" t="s">
        <v>216</v>
      </c>
      <c r="M184" s="129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1"/>
    </row>
    <row r="185" spans="1:32" s="73" customFormat="1" x14ac:dyDescent="0.2">
      <c r="A185" s="67"/>
      <c r="B185" s="133"/>
      <c r="C185" s="239" t="s">
        <v>224</v>
      </c>
      <c r="D185" s="239"/>
      <c r="E185" s="239"/>
      <c r="F185" s="239"/>
      <c r="G185" s="239"/>
      <c r="H185" s="239"/>
      <c r="I185" s="133"/>
      <c r="J185" s="67" t="s">
        <v>54</v>
      </c>
      <c r="K185" s="65"/>
      <c r="L185" s="134" t="s">
        <v>222</v>
      </c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131"/>
    </row>
    <row r="186" spans="1:32" s="73" customFormat="1" ht="45.75" customHeight="1" x14ac:dyDescent="0.2">
      <c r="A186" s="67"/>
      <c r="B186" s="251" t="s">
        <v>225</v>
      </c>
      <c r="C186" s="239"/>
      <c r="D186" s="239"/>
      <c r="E186" s="239"/>
      <c r="F186" s="239"/>
      <c r="G186" s="239"/>
      <c r="H186" s="239"/>
      <c r="I186" s="240"/>
      <c r="J186" s="67" t="s">
        <v>226</v>
      </c>
      <c r="K186" s="65"/>
      <c r="L186" s="134" t="s">
        <v>227</v>
      </c>
      <c r="M186" s="69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1"/>
    </row>
    <row r="187" spans="1:32" s="73" customFormat="1" x14ac:dyDescent="0.2">
      <c r="A187" s="67"/>
      <c r="B187" s="254" t="s">
        <v>228</v>
      </c>
      <c r="C187" s="255"/>
      <c r="D187" s="255"/>
      <c r="E187" s="255"/>
      <c r="F187" s="255"/>
      <c r="G187" s="255"/>
      <c r="H187" s="255"/>
      <c r="I187" s="256"/>
      <c r="J187" s="67" t="s">
        <v>226</v>
      </c>
      <c r="K187" s="136"/>
      <c r="L187" s="134"/>
      <c r="M187" s="69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1"/>
    </row>
    <row r="188" spans="1:32" ht="33.75" customHeight="1" x14ac:dyDescent="0.25">
      <c r="A188" s="29">
        <v>15</v>
      </c>
      <c r="B188" s="245" t="s">
        <v>229</v>
      </c>
      <c r="C188" s="245"/>
      <c r="D188" s="245"/>
      <c r="E188" s="245"/>
      <c r="F188" s="245"/>
      <c r="G188" s="245"/>
      <c r="H188" s="245"/>
      <c r="I188" s="246"/>
      <c r="J188" s="29" t="s">
        <v>6</v>
      </c>
      <c r="K188" s="30">
        <f>(3.02*2+3.46*10)/12</f>
        <v>3.3866666666666667</v>
      </c>
      <c r="L188" s="137">
        <f>K188*L21*12</f>
        <v>419266.62399999995</v>
      </c>
      <c r="M188" s="29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3"/>
    </row>
    <row r="189" spans="1:32" s="73" customFormat="1" ht="90" customHeight="1" x14ac:dyDescent="0.2">
      <c r="A189" s="74"/>
      <c r="B189" s="257" t="s">
        <v>230</v>
      </c>
      <c r="C189" s="258"/>
      <c r="D189" s="258"/>
      <c r="E189" s="258"/>
      <c r="F189" s="258"/>
      <c r="G189" s="258"/>
      <c r="H189" s="258"/>
      <c r="I189" s="259"/>
      <c r="J189" s="138"/>
      <c r="K189" s="65"/>
      <c r="L189" s="13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70"/>
      <c r="X189" s="71"/>
      <c r="Y189" s="72"/>
      <c r="Z189" s="72"/>
      <c r="AA189" s="72"/>
      <c r="AB189" s="72"/>
      <c r="AC189" s="72"/>
      <c r="AD189" s="72"/>
      <c r="AE189" s="72"/>
      <c r="AF189" s="72"/>
    </row>
    <row r="190" spans="1:32" s="73" customFormat="1" ht="33" customHeight="1" x14ac:dyDescent="0.2">
      <c r="A190" s="140"/>
      <c r="B190" s="260" t="s">
        <v>231</v>
      </c>
      <c r="C190" s="261"/>
      <c r="D190" s="261"/>
      <c r="E190" s="261"/>
      <c r="F190" s="261"/>
      <c r="G190" s="261"/>
      <c r="H190" s="261"/>
      <c r="I190" s="262"/>
      <c r="J190" s="141" t="s">
        <v>218</v>
      </c>
      <c r="K190" s="142"/>
      <c r="L190" s="68" t="s">
        <v>132</v>
      </c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70"/>
      <c r="X190" s="71"/>
      <c r="Y190" s="72"/>
      <c r="Z190" s="72"/>
      <c r="AA190" s="72"/>
      <c r="AB190" s="72"/>
      <c r="AC190" s="72"/>
      <c r="AD190" s="72"/>
      <c r="AE190" s="72"/>
      <c r="AF190" s="72"/>
    </row>
    <row r="191" spans="1:32" s="73" customFormat="1" ht="27.75" customHeight="1" x14ac:dyDescent="0.2">
      <c r="A191" s="74"/>
      <c r="B191" s="251" t="s">
        <v>232</v>
      </c>
      <c r="C191" s="239"/>
      <c r="D191" s="239"/>
      <c r="E191" s="239"/>
      <c r="F191" s="239"/>
      <c r="G191" s="239"/>
      <c r="H191" s="239"/>
      <c r="I191" s="240"/>
      <c r="J191" s="143" t="s">
        <v>233</v>
      </c>
      <c r="K191" s="65"/>
      <c r="L191" s="134" t="s">
        <v>234</v>
      </c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70"/>
      <c r="X191" s="71"/>
      <c r="Y191" s="72"/>
      <c r="Z191" s="72"/>
      <c r="AA191" s="72"/>
      <c r="AB191" s="72"/>
      <c r="AC191" s="72"/>
      <c r="AD191" s="72"/>
      <c r="AE191" s="72"/>
      <c r="AF191" s="72"/>
    </row>
    <row r="192" spans="1:32" s="73" customFormat="1" ht="33" customHeight="1" x14ac:dyDescent="0.2">
      <c r="A192" s="74"/>
      <c r="B192" s="251" t="s">
        <v>235</v>
      </c>
      <c r="C192" s="239"/>
      <c r="D192" s="239"/>
      <c r="E192" s="239"/>
      <c r="F192" s="239"/>
      <c r="G192" s="239"/>
      <c r="H192" s="239"/>
      <c r="I192" s="240"/>
      <c r="J192" s="143" t="s">
        <v>131</v>
      </c>
      <c r="K192" s="65"/>
      <c r="L192" s="134" t="s">
        <v>236</v>
      </c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70"/>
      <c r="X192" s="71"/>
      <c r="Y192" s="72"/>
      <c r="Z192" s="72"/>
      <c r="AA192" s="72"/>
      <c r="AB192" s="72"/>
      <c r="AC192" s="72"/>
      <c r="AD192" s="72"/>
      <c r="AE192" s="72"/>
      <c r="AF192" s="72"/>
    </row>
    <row r="193" spans="1:32" s="73" customFormat="1" ht="29.25" customHeight="1" x14ac:dyDescent="0.2">
      <c r="A193" s="74"/>
      <c r="B193" s="251" t="s">
        <v>237</v>
      </c>
      <c r="C193" s="239"/>
      <c r="D193" s="239"/>
      <c r="E193" s="239"/>
      <c r="F193" s="239"/>
      <c r="G193" s="239"/>
      <c r="H193" s="239"/>
      <c r="I193" s="240"/>
      <c r="J193" s="143" t="s">
        <v>233</v>
      </c>
      <c r="K193" s="65"/>
      <c r="L193" s="134" t="s">
        <v>234</v>
      </c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70"/>
      <c r="X193" s="71"/>
      <c r="Y193" s="72"/>
      <c r="Z193" s="72"/>
      <c r="AA193" s="72"/>
      <c r="AB193" s="72"/>
      <c r="AC193" s="72"/>
      <c r="AD193" s="72"/>
      <c r="AE193" s="72"/>
      <c r="AF193" s="72"/>
    </row>
    <row r="194" spans="1:32" s="73" customFormat="1" ht="50.25" customHeight="1" x14ac:dyDescent="0.2">
      <c r="A194" s="74"/>
      <c r="B194" s="251" t="s">
        <v>238</v>
      </c>
      <c r="C194" s="239"/>
      <c r="D194" s="239"/>
      <c r="E194" s="239"/>
      <c r="F194" s="239"/>
      <c r="G194" s="239"/>
      <c r="H194" s="239"/>
      <c r="I194" s="240"/>
      <c r="J194" s="143" t="s">
        <v>239</v>
      </c>
      <c r="K194" s="65"/>
      <c r="L194" s="134" t="s">
        <v>240</v>
      </c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70"/>
      <c r="X194" s="71"/>
      <c r="Y194" s="72"/>
      <c r="Z194" s="72"/>
      <c r="AA194" s="72"/>
      <c r="AB194" s="72"/>
      <c r="AC194" s="72"/>
      <c r="AD194" s="72"/>
      <c r="AE194" s="72"/>
      <c r="AF194" s="72"/>
    </row>
    <row r="195" spans="1:32" s="73" customFormat="1" ht="45" customHeight="1" x14ac:dyDescent="0.2">
      <c r="A195" s="67"/>
      <c r="B195" s="251" t="s">
        <v>241</v>
      </c>
      <c r="C195" s="239"/>
      <c r="D195" s="239"/>
      <c r="E195" s="239"/>
      <c r="F195" s="239"/>
      <c r="G195" s="239"/>
      <c r="H195" s="239"/>
      <c r="I195" s="240"/>
      <c r="J195" s="66" t="s">
        <v>242</v>
      </c>
      <c r="K195" s="65"/>
      <c r="L195" s="134" t="s">
        <v>243</v>
      </c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74"/>
      <c r="X195" s="71"/>
      <c r="Y195" s="72"/>
      <c r="Z195" s="72"/>
      <c r="AA195" s="72"/>
      <c r="AB195" s="72"/>
      <c r="AC195" s="72"/>
      <c r="AD195" s="72"/>
      <c r="AE195" s="72"/>
      <c r="AF195" s="72"/>
    </row>
    <row r="196" spans="1:32" s="73" customFormat="1" ht="31.5" customHeight="1" x14ac:dyDescent="0.2">
      <c r="A196" s="67"/>
      <c r="B196" s="251" t="s">
        <v>244</v>
      </c>
      <c r="C196" s="239"/>
      <c r="D196" s="239"/>
      <c r="E196" s="239"/>
      <c r="F196" s="239"/>
      <c r="G196" s="239"/>
      <c r="H196" s="239"/>
      <c r="I196" s="240"/>
      <c r="J196" s="66" t="s">
        <v>245</v>
      </c>
      <c r="K196" s="65"/>
      <c r="L196" s="144" t="s">
        <v>246</v>
      </c>
      <c r="M196" s="138"/>
      <c r="N196" s="67"/>
      <c r="O196" s="67"/>
      <c r="P196" s="67"/>
      <c r="Q196" s="67"/>
      <c r="R196" s="67"/>
      <c r="S196" s="67"/>
      <c r="T196" s="67"/>
      <c r="U196" s="67"/>
      <c r="V196" s="67"/>
      <c r="W196" s="74"/>
      <c r="X196" s="71"/>
      <c r="Y196" s="72"/>
      <c r="Z196" s="72"/>
      <c r="AA196" s="72"/>
      <c r="AB196" s="72"/>
      <c r="AC196" s="72"/>
      <c r="AD196" s="72"/>
      <c r="AE196" s="72"/>
      <c r="AF196" s="72"/>
    </row>
    <row r="197" spans="1:32" s="73" customFormat="1" ht="103.5" customHeight="1" x14ac:dyDescent="0.2">
      <c r="A197" s="145"/>
      <c r="B197" s="251" t="s">
        <v>247</v>
      </c>
      <c r="C197" s="239"/>
      <c r="D197" s="239"/>
      <c r="E197" s="239"/>
      <c r="F197" s="239"/>
      <c r="G197" s="239"/>
      <c r="H197" s="239"/>
      <c r="I197" s="240"/>
      <c r="J197" s="146"/>
      <c r="K197" s="147"/>
      <c r="L197" s="148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50"/>
      <c r="X197" s="71"/>
      <c r="Y197" s="72"/>
      <c r="Z197" s="72"/>
      <c r="AA197" s="72"/>
      <c r="AB197" s="72"/>
      <c r="AC197" s="72"/>
      <c r="AD197" s="72"/>
      <c r="AE197" s="72"/>
      <c r="AF197" s="72"/>
    </row>
    <row r="198" spans="1:32" s="73" customFormat="1" ht="48" customHeight="1" x14ac:dyDescent="0.2">
      <c r="A198" s="151"/>
      <c r="B198" s="251" t="s">
        <v>248</v>
      </c>
      <c r="C198" s="252"/>
      <c r="D198" s="252"/>
      <c r="E198" s="252"/>
      <c r="F198" s="252"/>
      <c r="G198" s="252"/>
      <c r="H198" s="252"/>
      <c r="I198" s="252"/>
      <c r="J198" s="66" t="s">
        <v>242</v>
      </c>
      <c r="K198" s="147"/>
      <c r="L198" s="134" t="s">
        <v>249</v>
      </c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3"/>
      <c r="X198" s="71"/>
      <c r="Y198" s="72"/>
      <c r="Z198" s="72"/>
      <c r="AA198" s="72"/>
      <c r="AB198" s="72"/>
      <c r="AC198" s="72"/>
      <c r="AD198" s="72"/>
      <c r="AE198" s="72"/>
      <c r="AF198" s="72"/>
    </row>
    <row r="199" spans="1:32" s="73" customFormat="1" ht="44.25" customHeight="1" x14ac:dyDescent="0.2">
      <c r="A199" s="151"/>
      <c r="B199" s="251" t="s">
        <v>250</v>
      </c>
      <c r="C199" s="239"/>
      <c r="D199" s="239"/>
      <c r="E199" s="239"/>
      <c r="F199" s="239"/>
      <c r="G199" s="239"/>
      <c r="H199" s="239"/>
      <c r="I199" s="240"/>
      <c r="J199" s="66" t="s">
        <v>251</v>
      </c>
      <c r="K199" s="147"/>
      <c r="L199" s="134" t="s">
        <v>252</v>
      </c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5"/>
      <c r="X199" s="71"/>
      <c r="Y199" s="72"/>
      <c r="Z199" s="72"/>
      <c r="AA199" s="72"/>
      <c r="AB199" s="72"/>
      <c r="AC199" s="72"/>
      <c r="AD199" s="72"/>
      <c r="AE199" s="72"/>
      <c r="AF199" s="72"/>
    </row>
    <row r="200" spans="1:32" s="73" customFormat="1" ht="31.5" customHeight="1" x14ac:dyDescent="0.2">
      <c r="A200" s="151"/>
      <c r="B200" s="251" t="s">
        <v>253</v>
      </c>
      <c r="C200" s="252"/>
      <c r="D200" s="252"/>
      <c r="E200" s="252"/>
      <c r="F200" s="252"/>
      <c r="G200" s="252"/>
      <c r="H200" s="252"/>
      <c r="I200" s="253"/>
      <c r="J200" s="66" t="s">
        <v>233</v>
      </c>
      <c r="K200" s="147"/>
      <c r="L200" s="134" t="s">
        <v>254</v>
      </c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5"/>
      <c r="X200" s="71"/>
      <c r="Y200" s="72"/>
      <c r="Z200" s="72"/>
      <c r="AA200" s="72"/>
      <c r="AB200" s="72"/>
      <c r="AC200" s="72"/>
      <c r="AD200" s="72"/>
      <c r="AE200" s="72"/>
      <c r="AF200" s="72"/>
    </row>
    <row r="201" spans="1:32" s="73" customFormat="1" ht="56.25" customHeight="1" x14ac:dyDescent="0.2">
      <c r="A201" s="151"/>
      <c r="B201" s="251" t="s">
        <v>255</v>
      </c>
      <c r="C201" s="239"/>
      <c r="D201" s="239"/>
      <c r="E201" s="239"/>
      <c r="F201" s="239"/>
      <c r="G201" s="239"/>
      <c r="H201" s="239"/>
      <c r="I201" s="240"/>
      <c r="J201" s="156" t="s">
        <v>256</v>
      </c>
      <c r="K201" s="147"/>
      <c r="L201" s="134" t="s">
        <v>257</v>
      </c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5"/>
      <c r="X201" s="71"/>
      <c r="Y201" s="72"/>
      <c r="Z201" s="72"/>
      <c r="AA201" s="72"/>
      <c r="AB201" s="72"/>
      <c r="AC201" s="72"/>
      <c r="AD201" s="72"/>
      <c r="AE201" s="72"/>
      <c r="AF201" s="72"/>
    </row>
    <row r="202" spans="1:32" s="73" customFormat="1" ht="48" customHeight="1" x14ac:dyDescent="0.2">
      <c r="A202" s="151"/>
      <c r="B202" s="251" t="s">
        <v>258</v>
      </c>
      <c r="C202" s="239"/>
      <c r="D202" s="239"/>
      <c r="E202" s="239"/>
      <c r="F202" s="239"/>
      <c r="G202" s="239"/>
      <c r="H202" s="239"/>
      <c r="I202" s="240"/>
      <c r="J202" s="156" t="s">
        <v>256</v>
      </c>
      <c r="K202" s="147"/>
      <c r="L202" s="134" t="s">
        <v>257</v>
      </c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74"/>
      <c r="X202" s="71"/>
      <c r="Y202" s="72"/>
      <c r="Z202" s="72"/>
      <c r="AA202" s="72"/>
      <c r="AB202" s="72"/>
      <c r="AC202" s="72"/>
      <c r="AD202" s="72"/>
      <c r="AE202" s="72"/>
      <c r="AF202" s="72"/>
    </row>
    <row r="203" spans="1:32" s="73" customFormat="1" ht="20.25" customHeight="1" x14ac:dyDescent="0.2">
      <c r="A203" s="151"/>
      <c r="B203" s="251" t="s">
        <v>259</v>
      </c>
      <c r="C203" s="239"/>
      <c r="D203" s="239"/>
      <c r="E203" s="239"/>
      <c r="F203" s="239"/>
      <c r="G203" s="239"/>
      <c r="H203" s="239"/>
      <c r="I203" s="240"/>
      <c r="J203" s="132" t="s">
        <v>233</v>
      </c>
      <c r="K203" s="147"/>
      <c r="L203" s="134" t="s">
        <v>254</v>
      </c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74"/>
      <c r="X203" s="71"/>
      <c r="Y203" s="72"/>
      <c r="Z203" s="72"/>
      <c r="AA203" s="72"/>
      <c r="AB203" s="72"/>
      <c r="AC203" s="72"/>
      <c r="AD203" s="72"/>
      <c r="AE203" s="72"/>
      <c r="AF203" s="72"/>
    </row>
    <row r="204" spans="1:32" s="73" customFormat="1" ht="12" customHeight="1" x14ac:dyDescent="0.2">
      <c r="A204" s="74"/>
      <c r="B204" s="251" t="s">
        <v>260</v>
      </c>
      <c r="C204" s="239"/>
      <c r="D204" s="239"/>
      <c r="E204" s="239"/>
      <c r="F204" s="239"/>
      <c r="G204" s="239"/>
      <c r="H204" s="239"/>
      <c r="I204" s="240"/>
      <c r="J204" s="138" t="s">
        <v>54</v>
      </c>
      <c r="K204" s="65"/>
      <c r="L204" s="134" t="s">
        <v>254</v>
      </c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74"/>
      <c r="X204" s="71"/>
      <c r="Y204" s="72"/>
      <c r="Z204" s="72"/>
      <c r="AA204" s="72"/>
      <c r="AB204" s="72"/>
      <c r="AC204" s="72"/>
      <c r="AD204" s="72"/>
      <c r="AE204" s="72"/>
      <c r="AF204" s="72"/>
    </row>
    <row r="205" spans="1:32" ht="15" customHeight="1" x14ac:dyDescent="0.25">
      <c r="A205" s="22"/>
      <c r="B205" s="244" t="s">
        <v>261</v>
      </c>
      <c r="C205" s="244"/>
      <c r="D205" s="244"/>
      <c r="E205" s="79"/>
      <c r="F205" s="79"/>
      <c r="G205" s="79"/>
      <c r="H205" s="79"/>
      <c r="I205" s="40"/>
      <c r="J205" s="22"/>
      <c r="K205" s="4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39"/>
      <c r="X205" s="22"/>
    </row>
    <row r="206" spans="1:32" ht="15" customHeight="1" x14ac:dyDescent="0.25">
      <c r="A206" s="22"/>
      <c r="B206" s="77"/>
      <c r="C206" s="244" t="s">
        <v>262</v>
      </c>
      <c r="D206" s="244"/>
      <c r="E206" s="244"/>
      <c r="F206" s="244"/>
      <c r="G206" s="244"/>
      <c r="H206" s="244"/>
      <c r="I206" s="40"/>
      <c r="J206" s="22" t="s">
        <v>263</v>
      </c>
      <c r="K206" s="42"/>
      <c r="L206" s="22">
        <v>6</v>
      </c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39"/>
      <c r="X206" s="22"/>
    </row>
    <row r="207" spans="1:32" ht="15" customHeight="1" x14ac:dyDescent="0.25">
      <c r="A207" s="22"/>
      <c r="B207" s="77"/>
      <c r="C207" s="244" t="s">
        <v>264</v>
      </c>
      <c r="D207" s="244"/>
      <c r="E207" s="244"/>
      <c r="F207" s="244"/>
      <c r="G207" s="244"/>
      <c r="H207" s="244"/>
      <c r="I207" s="40"/>
      <c r="J207" s="22" t="s">
        <v>265</v>
      </c>
      <c r="K207" s="42"/>
      <c r="L207" s="22">
        <v>16</v>
      </c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39"/>
      <c r="X207" s="22"/>
    </row>
    <row r="208" spans="1:32" ht="15" customHeight="1" x14ac:dyDescent="0.25">
      <c r="A208" s="22"/>
      <c r="B208" s="77"/>
      <c r="C208" s="244" t="s">
        <v>266</v>
      </c>
      <c r="D208" s="244"/>
      <c r="E208" s="244"/>
      <c r="F208" s="244"/>
      <c r="G208" s="244"/>
      <c r="H208" s="244"/>
      <c r="I208" s="40"/>
      <c r="J208" s="22" t="s">
        <v>265</v>
      </c>
      <c r="K208" s="42"/>
      <c r="L208" s="22">
        <v>180</v>
      </c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39"/>
      <c r="X208" s="22"/>
    </row>
    <row r="209" spans="1:37" ht="15" customHeight="1" x14ac:dyDescent="0.25">
      <c r="A209" s="22"/>
      <c r="B209" s="77"/>
      <c r="C209" s="244" t="s">
        <v>267</v>
      </c>
      <c r="D209" s="244"/>
      <c r="E209" s="244"/>
      <c r="F209" s="244"/>
      <c r="G209" s="244"/>
      <c r="H209" s="244"/>
      <c r="I209" s="40"/>
      <c r="J209" s="22" t="s">
        <v>45</v>
      </c>
      <c r="K209" s="42"/>
      <c r="L209" s="22">
        <v>5</v>
      </c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39"/>
      <c r="X209" s="22"/>
    </row>
    <row r="210" spans="1:37" ht="15" customHeight="1" x14ac:dyDescent="0.25">
      <c r="A210" s="22"/>
      <c r="B210" s="77"/>
      <c r="C210" s="250" t="s">
        <v>268</v>
      </c>
      <c r="D210" s="250"/>
      <c r="E210" s="250"/>
      <c r="F210" s="250"/>
      <c r="G210" s="250"/>
      <c r="H210" s="250"/>
      <c r="I210" s="40"/>
      <c r="J210" s="22" t="s">
        <v>45</v>
      </c>
      <c r="K210" s="42"/>
      <c r="L210" s="22">
        <v>60</v>
      </c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39"/>
      <c r="X210" s="22"/>
    </row>
    <row r="211" spans="1:37" ht="15" customHeight="1" x14ac:dyDescent="0.25">
      <c r="A211" s="22"/>
      <c r="B211" s="77"/>
      <c r="C211" s="244" t="s">
        <v>269</v>
      </c>
      <c r="D211" s="244"/>
      <c r="E211" s="244"/>
      <c r="F211" s="244"/>
      <c r="G211" s="244"/>
      <c r="H211" s="244"/>
      <c r="I211" s="40"/>
      <c r="J211" s="22" t="s">
        <v>37</v>
      </c>
      <c r="K211" s="42"/>
      <c r="L211" s="22" t="s">
        <v>240</v>
      </c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39"/>
      <c r="X211" s="22"/>
    </row>
    <row r="212" spans="1:37" ht="29.25" customHeight="1" x14ac:dyDescent="0.25">
      <c r="A212" s="29">
        <v>16</v>
      </c>
      <c r="B212" s="245" t="s">
        <v>270</v>
      </c>
      <c r="C212" s="245"/>
      <c r="D212" s="245"/>
      <c r="E212" s="245"/>
      <c r="F212" s="245"/>
      <c r="G212" s="245"/>
      <c r="H212" s="245"/>
      <c r="I212" s="246"/>
      <c r="J212" s="29" t="s">
        <v>6</v>
      </c>
      <c r="K212" s="104">
        <f>(1.03*2+1.42*10)/12</f>
        <v>1.3549999999999998</v>
      </c>
      <c r="L212" s="31">
        <f>K212*L21*12</f>
        <v>167747.91599999997</v>
      </c>
      <c r="M212" s="29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3"/>
    </row>
    <row r="213" spans="1:37" ht="72.75" customHeight="1" x14ac:dyDescent="0.25">
      <c r="A213" s="49"/>
      <c r="B213" s="224" t="s">
        <v>39</v>
      </c>
      <c r="C213" s="224"/>
      <c r="D213" s="224"/>
      <c r="E213" s="224"/>
      <c r="F213" s="224"/>
      <c r="G213" s="224"/>
      <c r="H213" s="224"/>
      <c r="I213" s="225"/>
      <c r="J213" s="22"/>
      <c r="K213" s="22"/>
      <c r="L213" s="36"/>
      <c r="M213" s="22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58"/>
    </row>
    <row r="214" spans="1:37" s="159" customFormat="1" x14ac:dyDescent="0.2">
      <c r="A214" s="65"/>
      <c r="B214" s="247" t="s">
        <v>271</v>
      </c>
      <c r="C214" s="248"/>
      <c r="D214" s="248"/>
      <c r="E214" s="248"/>
      <c r="F214" s="248"/>
      <c r="G214" s="248"/>
      <c r="H214" s="248"/>
      <c r="I214" s="249"/>
      <c r="J214" s="67"/>
      <c r="K214" s="67"/>
      <c r="L214" s="68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8"/>
      <c r="X214" s="71"/>
      <c r="Y214" s="72"/>
      <c r="Z214" s="72"/>
      <c r="AA214" s="72"/>
      <c r="AB214" s="72"/>
      <c r="AC214" s="72"/>
      <c r="AD214" s="72"/>
      <c r="AE214" s="72"/>
      <c r="AF214" s="72"/>
    </row>
    <row r="215" spans="1:37" s="159" customFormat="1" ht="30.75" customHeight="1" x14ac:dyDescent="0.2">
      <c r="A215" s="65"/>
      <c r="B215" s="233" t="s">
        <v>272</v>
      </c>
      <c r="C215" s="234"/>
      <c r="D215" s="234"/>
      <c r="E215" s="234"/>
      <c r="F215" s="234"/>
      <c r="G215" s="234"/>
      <c r="H215" s="234"/>
      <c r="I215" s="235"/>
      <c r="J215" s="67" t="s">
        <v>54</v>
      </c>
      <c r="K215" s="67"/>
      <c r="L215" s="68" t="s">
        <v>257</v>
      </c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1"/>
      <c r="X215" s="71"/>
      <c r="Y215" s="72"/>
      <c r="Z215" s="72"/>
      <c r="AA215" s="72"/>
      <c r="AB215" s="72"/>
      <c r="AC215" s="72"/>
      <c r="AD215" s="72"/>
      <c r="AE215" s="72"/>
      <c r="AF215" s="72"/>
    </row>
    <row r="216" spans="1:37" s="159" customFormat="1" ht="29.25" customHeight="1" x14ac:dyDescent="0.2">
      <c r="A216" s="65"/>
      <c r="B216" s="233" t="s">
        <v>273</v>
      </c>
      <c r="C216" s="234"/>
      <c r="D216" s="234"/>
      <c r="E216" s="234"/>
      <c r="F216" s="234"/>
      <c r="G216" s="234"/>
      <c r="H216" s="234"/>
      <c r="I216" s="235"/>
      <c r="J216" s="67" t="s">
        <v>54</v>
      </c>
      <c r="K216" s="67"/>
      <c r="L216" s="68" t="s">
        <v>132</v>
      </c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1"/>
      <c r="X216" s="71"/>
      <c r="Y216" s="72"/>
      <c r="Z216" s="72"/>
      <c r="AA216" s="72"/>
      <c r="AB216" s="72"/>
      <c r="AC216" s="72"/>
      <c r="AD216" s="72"/>
      <c r="AE216" s="72"/>
      <c r="AF216" s="72"/>
    </row>
    <row r="217" spans="1:37" s="159" customFormat="1" ht="27.75" customHeight="1" x14ac:dyDescent="0.2">
      <c r="A217" s="65"/>
      <c r="B217" s="233" t="s">
        <v>274</v>
      </c>
      <c r="C217" s="234"/>
      <c r="D217" s="234"/>
      <c r="E217" s="234"/>
      <c r="F217" s="234"/>
      <c r="G217" s="234"/>
      <c r="H217" s="234"/>
      <c r="I217" s="235"/>
      <c r="J217" s="67" t="s">
        <v>54</v>
      </c>
      <c r="K217" s="67"/>
      <c r="L217" s="68" t="s">
        <v>132</v>
      </c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1"/>
      <c r="X217" s="71"/>
      <c r="Y217" s="72"/>
      <c r="Z217" s="72"/>
      <c r="AA217" s="72"/>
      <c r="AB217" s="72"/>
      <c r="AC217" s="72"/>
      <c r="AD217" s="72"/>
      <c r="AE217" s="72"/>
      <c r="AF217" s="72"/>
    </row>
    <row r="218" spans="1:37" s="73" customFormat="1" ht="15" customHeight="1" x14ac:dyDescent="0.2">
      <c r="A218" s="162"/>
      <c r="B218" s="236" t="s">
        <v>275</v>
      </c>
      <c r="C218" s="237"/>
      <c r="D218" s="237"/>
      <c r="E218" s="237"/>
      <c r="F218" s="237"/>
      <c r="G218" s="237"/>
      <c r="H218" s="237"/>
      <c r="I218" s="238"/>
      <c r="J218" s="67"/>
      <c r="K218" s="67"/>
      <c r="L218" s="68" t="s">
        <v>132</v>
      </c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8"/>
      <c r="X218" s="71"/>
      <c r="Y218" s="72"/>
      <c r="Z218" s="72"/>
      <c r="AA218" s="72"/>
      <c r="AB218" s="72"/>
      <c r="AC218" s="72"/>
      <c r="AD218" s="72"/>
      <c r="AE218" s="72"/>
      <c r="AF218" s="72"/>
    </row>
    <row r="219" spans="1:37" s="73" customFormat="1" x14ac:dyDescent="0.2">
      <c r="A219" s="163"/>
      <c r="B219" s="164"/>
      <c r="C219" s="239" t="s">
        <v>276</v>
      </c>
      <c r="D219" s="239"/>
      <c r="E219" s="239"/>
      <c r="F219" s="239"/>
      <c r="G219" s="239"/>
      <c r="H219" s="239"/>
      <c r="I219" s="240"/>
      <c r="J219" s="165"/>
      <c r="K219" s="166"/>
      <c r="L219" s="68" t="s">
        <v>132</v>
      </c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8"/>
      <c r="X219" s="71"/>
      <c r="Y219" s="72"/>
      <c r="Z219" s="72"/>
      <c r="AA219" s="72"/>
      <c r="AB219" s="72"/>
      <c r="AC219" s="72"/>
      <c r="AD219" s="72"/>
      <c r="AE219" s="72"/>
      <c r="AF219" s="72"/>
    </row>
    <row r="220" spans="1:37" s="73" customFormat="1" x14ac:dyDescent="0.2">
      <c r="A220" s="163"/>
      <c r="B220" s="164"/>
      <c r="C220" s="239" t="s">
        <v>277</v>
      </c>
      <c r="D220" s="239"/>
      <c r="E220" s="239"/>
      <c r="F220" s="239"/>
      <c r="G220" s="239"/>
      <c r="H220" s="239"/>
      <c r="I220" s="240"/>
      <c r="J220" s="165"/>
      <c r="K220" s="166"/>
      <c r="L220" s="68" t="s">
        <v>132</v>
      </c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70"/>
      <c r="X220" s="71"/>
      <c r="Y220" s="72"/>
      <c r="Z220" s="72"/>
      <c r="AA220" s="72"/>
      <c r="AB220" s="72"/>
      <c r="AC220" s="72"/>
      <c r="AD220" s="72"/>
      <c r="AE220" s="72"/>
      <c r="AF220" s="72"/>
    </row>
    <row r="221" spans="1:37" ht="160.5" customHeight="1" x14ac:dyDescent="0.25">
      <c r="A221" s="29">
        <v>17</v>
      </c>
      <c r="B221" s="241" t="s">
        <v>278</v>
      </c>
      <c r="C221" s="242"/>
      <c r="D221" s="242"/>
      <c r="E221" s="242"/>
      <c r="F221" s="242"/>
      <c r="G221" s="242"/>
      <c r="H221" s="242"/>
      <c r="I221" s="243"/>
      <c r="J221" s="171" t="s">
        <v>6</v>
      </c>
      <c r="K221" s="172">
        <f>(0.41*2+0.46*10)/12</f>
        <v>0.45166666666666672</v>
      </c>
      <c r="L221" s="31">
        <f>K221*L21*12</f>
        <v>55915.972000000009</v>
      </c>
      <c r="M221" s="29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3"/>
    </row>
    <row r="222" spans="1:37" ht="75" customHeight="1" x14ac:dyDescent="0.25">
      <c r="A222" s="173"/>
      <c r="B222" s="228" t="s">
        <v>39</v>
      </c>
      <c r="C222" s="229"/>
      <c r="D222" s="229"/>
      <c r="E222" s="229"/>
      <c r="F222" s="229"/>
      <c r="G222" s="229"/>
      <c r="H222" s="229"/>
      <c r="I222" s="230"/>
      <c r="J222" s="35"/>
      <c r="K222" s="22"/>
      <c r="L222" s="58"/>
      <c r="M222" s="22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58"/>
    </row>
    <row r="223" spans="1:37" ht="82.5" customHeight="1" x14ac:dyDescent="0.25">
      <c r="A223" s="49"/>
      <c r="B223" s="232" t="s">
        <v>279</v>
      </c>
      <c r="C223" s="224"/>
      <c r="D223" s="224"/>
      <c r="E223" s="224"/>
      <c r="F223" s="224"/>
      <c r="G223" s="224"/>
      <c r="H223" s="224"/>
      <c r="I223" s="225"/>
      <c r="J223" s="24" t="s">
        <v>54</v>
      </c>
      <c r="K223" s="22"/>
      <c r="L223" s="174">
        <v>248</v>
      </c>
      <c r="M223" s="22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58"/>
    </row>
    <row r="224" spans="1:37" x14ac:dyDescent="0.25">
      <c r="A224" s="175"/>
      <c r="B224" s="176"/>
      <c r="C224" s="220" t="s">
        <v>280</v>
      </c>
      <c r="D224" s="220"/>
      <c r="E224" s="220"/>
      <c r="F224" s="220"/>
      <c r="G224" s="220"/>
      <c r="H224" s="220"/>
      <c r="I224" s="177"/>
      <c r="J224" s="178" t="s">
        <v>281</v>
      </c>
      <c r="K224" s="175"/>
      <c r="L224" s="178">
        <v>215</v>
      </c>
      <c r="M224" s="80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9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</row>
    <row r="225" spans="1:37" x14ac:dyDescent="0.25">
      <c r="A225" s="175"/>
      <c r="B225" s="176"/>
      <c r="C225" s="220" t="s">
        <v>282</v>
      </c>
      <c r="D225" s="220"/>
      <c r="E225" s="220"/>
      <c r="F225" s="220"/>
      <c r="G225" s="220"/>
      <c r="H225" s="220"/>
      <c r="I225" s="177"/>
      <c r="J225" s="178" t="s">
        <v>45</v>
      </c>
      <c r="K225" s="175"/>
      <c r="L225" s="180"/>
      <c r="M225" s="181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79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</row>
    <row r="226" spans="1:37" x14ac:dyDescent="0.25">
      <c r="A226" s="175"/>
      <c r="B226" s="176"/>
      <c r="C226" s="220" t="s">
        <v>283</v>
      </c>
      <c r="D226" s="220"/>
      <c r="E226" s="220"/>
      <c r="F226" s="220"/>
      <c r="G226" s="220"/>
      <c r="H226" s="220"/>
      <c r="I226" s="177"/>
      <c r="J226" s="178" t="s">
        <v>37</v>
      </c>
      <c r="K226" s="175"/>
      <c r="L226" s="180" t="s">
        <v>284</v>
      </c>
      <c r="M226" s="181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79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</row>
    <row r="227" spans="1:37" x14ac:dyDescent="0.25">
      <c r="A227" s="175"/>
      <c r="B227" s="176"/>
      <c r="C227" s="220" t="s">
        <v>285</v>
      </c>
      <c r="D227" s="220"/>
      <c r="E227" s="220"/>
      <c r="F227" s="220"/>
      <c r="G227" s="220"/>
      <c r="H227" s="220"/>
      <c r="I227" s="177"/>
      <c r="J227" s="80" t="s">
        <v>45</v>
      </c>
      <c r="K227" s="175"/>
      <c r="L227" s="180" t="s">
        <v>201</v>
      </c>
      <c r="M227" s="181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79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</row>
    <row r="228" spans="1:37" x14ac:dyDescent="0.25">
      <c r="A228" s="175"/>
      <c r="B228" s="176"/>
      <c r="C228" s="220" t="s">
        <v>286</v>
      </c>
      <c r="D228" s="220"/>
      <c r="E228" s="220"/>
      <c r="F228" s="220"/>
      <c r="G228" s="220"/>
      <c r="H228" s="220"/>
      <c r="I228" s="177"/>
      <c r="J228" s="80" t="s">
        <v>263</v>
      </c>
      <c r="K228" s="175"/>
      <c r="L228" s="180" t="s">
        <v>284</v>
      </c>
      <c r="M228" s="181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79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</row>
    <row r="229" spans="1:37" x14ac:dyDescent="0.25">
      <c r="A229" s="175"/>
      <c r="B229" s="176"/>
      <c r="C229" s="220" t="s">
        <v>287</v>
      </c>
      <c r="D229" s="220"/>
      <c r="E229" s="220"/>
      <c r="F229" s="220"/>
      <c r="G229" s="220"/>
      <c r="H229" s="220"/>
      <c r="I229" s="177"/>
      <c r="J229" s="80" t="s">
        <v>113</v>
      </c>
      <c r="K229" s="175"/>
      <c r="L229" s="180" t="s">
        <v>201</v>
      </c>
      <c r="M229" s="181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79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</row>
    <row r="230" spans="1:37" x14ac:dyDescent="0.25">
      <c r="A230" s="175"/>
      <c r="B230" s="176"/>
      <c r="C230" s="5" t="s">
        <v>288</v>
      </c>
      <c r="D230" s="5"/>
      <c r="E230" s="5"/>
      <c r="F230" s="5"/>
      <c r="G230" s="5"/>
      <c r="H230" s="5"/>
      <c r="I230" s="183"/>
      <c r="J230" s="80" t="s">
        <v>113</v>
      </c>
      <c r="K230" s="80"/>
      <c r="L230" s="184">
        <v>2</v>
      </c>
      <c r="M230" s="18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179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</row>
    <row r="231" spans="1:37" ht="30.75" customHeight="1" x14ac:dyDescent="0.25">
      <c r="A231" s="29">
        <v>18</v>
      </c>
      <c r="B231" s="226" t="s">
        <v>289</v>
      </c>
      <c r="C231" s="222"/>
      <c r="D231" s="222"/>
      <c r="E231" s="222"/>
      <c r="F231" s="222"/>
      <c r="G231" s="222"/>
      <c r="H231" s="222"/>
      <c r="I231" s="223"/>
      <c r="J231" s="171" t="s">
        <v>6</v>
      </c>
      <c r="K231" s="172">
        <f>(0.19*2+0.2*10)/12</f>
        <v>0.19833333333333333</v>
      </c>
      <c r="L231" s="186">
        <f>K231*L21*12</f>
        <v>24553.508000000002</v>
      </c>
      <c r="M231" s="29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3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</row>
    <row r="232" spans="1:37" ht="79.5" customHeight="1" x14ac:dyDescent="0.25">
      <c r="A232" s="49"/>
      <c r="B232" s="227" t="s">
        <v>39</v>
      </c>
      <c r="C232" s="227"/>
      <c r="D232" s="227"/>
      <c r="E232" s="227"/>
      <c r="F232" s="227"/>
      <c r="G232" s="227"/>
      <c r="H232" s="227"/>
      <c r="I232" s="227"/>
      <c r="J232" s="115" t="s">
        <v>242</v>
      </c>
      <c r="K232" s="22"/>
      <c r="L232" s="36"/>
      <c r="M232" s="22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58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</row>
    <row r="233" spans="1:37" ht="31.5" customHeight="1" x14ac:dyDescent="0.25">
      <c r="A233" s="29">
        <v>19</v>
      </c>
      <c r="B233" s="226" t="s">
        <v>290</v>
      </c>
      <c r="C233" s="222"/>
      <c r="D233" s="222"/>
      <c r="E233" s="222"/>
      <c r="F233" s="222"/>
      <c r="G233" s="222"/>
      <c r="H233" s="222"/>
      <c r="I233" s="223"/>
      <c r="J233" s="171" t="s">
        <v>6</v>
      </c>
      <c r="K233" s="187">
        <f>(1.17*2+1.33*10)/12</f>
        <v>1.3033333333333335</v>
      </c>
      <c r="L233" s="186">
        <f>K233*L21*12</f>
        <v>161351.62400000001</v>
      </c>
      <c r="M233" s="29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3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</row>
    <row r="234" spans="1:37" ht="77.25" customHeight="1" x14ac:dyDescent="0.25">
      <c r="A234" s="49"/>
      <c r="B234" s="228" t="s">
        <v>39</v>
      </c>
      <c r="C234" s="229"/>
      <c r="D234" s="229"/>
      <c r="E234" s="229"/>
      <c r="F234" s="229"/>
      <c r="G234" s="229"/>
      <c r="H234" s="229"/>
      <c r="I234" s="230"/>
      <c r="J234" s="25"/>
      <c r="K234" s="64"/>
      <c r="L234" s="36"/>
      <c r="M234" s="22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58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</row>
    <row r="235" spans="1:37" ht="29.25" customHeight="1" x14ac:dyDescent="0.25">
      <c r="A235" s="49"/>
      <c r="B235" s="231" t="s">
        <v>166</v>
      </c>
      <c r="C235" s="221"/>
      <c r="D235" s="221"/>
      <c r="E235" s="221"/>
      <c r="F235" s="221"/>
      <c r="G235" s="221"/>
      <c r="H235" s="221"/>
      <c r="I235" s="23"/>
      <c r="J235" s="22"/>
      <c r="K235" s="64"/>
      <c r="L235" s="36"/>
      <c r="M235" s="22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58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</row>
    <row r="236" spans="1:37" ht="29.25" customHeight="1" x14ac:dyDescent="0.25">
      <c r="A236" s="49"/>
      <c r="B236" s="188"/>
      <c r="C236" s="221" t="s">
        <v>291</v>
      </c>
      <c r="D236" s="221"/>
      <c r="E236" s="221"/>
      <c r="F236" s="221"/>
      <c r="G236" s="221"/>
      <c r="H236" s="221"/>
      <c r="I236" s="23"/>
      <c r="J236" s="22" t="s">
        <v>45</v>
      </c>
      <c r="K236" s="64"/>
      <c r="L236" s="58">
        <v>43</v>
      </c>
      <c r="M236" s="22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58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</row>
    <row r="237" spans="1:37" ht="15" customHeight="1" x14ac:dyDescent="0.25">
      <c r="A237" s="49"/>
      <c r="B237" s="188"/>
      <c r="C237" s="221" t="s">
        <v>292</v>
      </c>
      <c r="D237" s="221"/>
      <c r="E237" s="221"/>
      <c r="F237" s="221"/>
      <c r="G237" s="221"/>
      <c r="H237" s="221"/>
      <c r="I237" s="23"/>
      <c r="J237" s="22" t="s">
        <v>45</v>
      </c>
      <c r="K237" s="64"/>
      <c r="L237" s="58">
        <v>21</v>
      </c>
      <c r="M237" s="22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58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</row>
    <row r="238" spans="1:37" ht="15" customHeight="1" x14ac:dyDescent="0.25">
      <c r="A238" s="49"/>
      <c r="B238" s="81"/>
      <c r="C238" s="221" t="s">
        <v>293</v>
      </c>
      <c r="D238" s="221"/>
      <c r="E238" s="221"/>
      <c r="F238" s="221"/>
      <c r="G238" s="221"/>
      <c r="H238" s="221"/>
      <c r="I238" s="23"/>
      <c r="J238" s="22" t="s">
        <v>45</v>
      </c>
      <c r="K238" s="64"/>
      <c r="L238" s="58">
        <v>16</v>
      </c>
      <c r="M238" s="22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58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</row>
    <row r="239" spans="1:37" ht="14.25" customHeight="1" x14ac:dyDescent="0.25">
      <c r="A239" s="49"/>
      <c r="B239" s="81"/>
      <c r="C239" s="221" t="s">
        <v>294</v>
      </c>
      <c r="D239" s="221"/>
      <c r="E239" s="221"/>
      <c r="F239" s="221"/>
      <c r="G239" s="221"/>
      <c r="H239" s="221"/>
      <c r="I239" s="23"/>
      <c r="J239" s="22" t="s">
        <v>45</v>
      </c>
      <c r="K239" s="64"/>
      <c r="L239" s="189">
        <v>108</v>
      </c>
      <c r="M239" s="22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89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</row>
    <row r="240" spans="1:37" ht="30.75" customHeight="1" x14ac:dyDescent="0.25">
      <c r="A240" s="29">
        <v>21</v>
      </c>
      <c r="B240" s="222" t="s">
        <v>295</v>
      </c>
      <c r="C240" s="222"/>
      <c r="D240" s="222"/>
      <c r="E240" s="222"/>
      <c r="F240" s="222"/>
      <c r="G240" s="222"/>
      <c r="H240" s="222"/>
      <c r="I240" s="223"/>
      <c r="J240" s="171" t="s">
        <v>6</v>
      </c>
      <c r="K240" s="187">
        <f>(3.41*2+3.53*10)/12</f>
        <v>3.51</v>
      </c>
      <c r="L240" s="186">
        <f>K240*L21*12</f>
        <v>434535.19199999992</v>
      </c>
      <c r="M240" s="29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3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</row>
    <row r="241" spans="1:37" ht="79.5" customHeight="1" x14ac:dyDescent="0.25">
      <c r="A241" s="49"/>
      <c r="B241" s="224" t="s">
        <v>39</v>
      </c>
      <c r="C241" s="224"/>
      <c r="D241" s="224"/>
      <c r="E241" s="224"/>
      <c r="F241" s="224"/>
      <c r="G241" s="224"/>
      <c r="H241" s="224"/>
      <c r="I241" s="225"/>
      <c r="J241" s="22"/>
      <c r="K241" s="64"/>
      <c r="L241" s="190"/>
      <c r="M241" s="22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58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</row>
    <row r="242" spans="1:37" ht="15" customHeight="1" x14ac:dyDescent="0.25">
      <c r="A242" s="49"/>
      <c r="B242" s="220" t="s">
        <v>40</v>
      </c>
      <c r="C242" s="220"/>
      <c r="D242" s="220"/>
      <c r="E242" s="81"/>
      <c r="F242" s="81"/>
      <c r="G242" s="81"/>
      <c r="H242" s="81"/>
      <c r="I242" s="81"/>
      <c r="J242" s="22"/>
      <c r="K242" s="64"/>
      <c r="L242" s="191"/>
      <c r="M242" s="22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58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</row>
    <row r="243" spans="1:37" ht="31.5" customHeight="1" x14ac:dyDescent="0.25">
      <c r="A243" s="49"/>
      <c r="B243" s="81"/>
      <c r="C243" s="220" t="s">
        <v>296</v>
      </c>
      <c r="D243" s="220"/>
      <c r="E243" s="220"/>
      <c r="F243" s="220"/>
      <c r="G243" s="220"/>
      <c r="H243" s="220"/>
      <c r="I243" s="81"/>
      <c r="J243" s="22" t="s">
        <v>45</v>
      </c>
      <c r="K243" s="64"/>
      <c r="L243" s="58">
        <v>3</v>
      </c>
      <c r="M243" s="22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9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</row>
    <row r="244" spans="1:37" ht="33" customHeight="1" x14ac:dyDescent="0.25">
      <c r="A244" s="49"/>
      <c r="B244" s="81"/>
      <c r="C244" s="220" t="s">
        <v>297</v>
      </c>
      <c r="D244" s="220"/>
      <c r="E244" s="220"/>
      <c r="F244" s="220"/>
      <c r="G244" s="220"/>
      <c r="H244" s="220"/>
      <c r="I244" s="81"/>
      <c r="J244" s="192" t="s">
        <v>45</v>
      </c>
      <c r="K244" s="64"/>
      <c r="L244" s="58">
        <v>12</v>
      </c>
      <c r="M244" s="22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9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</row>
    <row r="245" spans="1:37" ht="15" customHeight="1" x14ac:dyDescent="0.25">
      <c r="A245" s="49"/>
      <c r="B245" s="81"/>
      <c r="C245" s="220" t="s">
        <v>298</v>
      </c>
      <c r="D245" s="220"/>
      <c r="E245" s="220"/>
      <c r="F245" s="220"/>
      <c r="G245" s="220"/>
      <c r="H245" s="220"/>
      <c r="I245" s="81"/>
      <c r="J245" s="193" t="s">
        <v>299</v>
      </c>
      <c r="K245" s="64"/>
      <c r="L245" s="58">
        <v>5</v>
      </c>
      <c r="M245" s="22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9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</row>
    <row r="246" spans="1:37" ht="15" customHeight="1" x14ac:dyDescent="0.25">
      <c r="A246" s="49"/>
      <c r="B246" s="81"/>
      <c r="C246" s="220" t="s">
        <v>300</v>
      </c>
      <c r="D246" s="220"/>
      <c r="E246" s="220"/>
      <c r="F246" s="220"/>
      <c r="G246" s="220"/>
      <c r="H246" s="220"/>
      <c r="I246" s="81"/>
      <c r="J246" s="192" t="s">
        <v>45</v>
      </c>
      <c r="K246" s="64"/>
      <c r="L246" s="189">
        <v>9</v>
      </c>
      <c r="M246" s="22"/>
      <c r="N246" s="174"/>
      <c r="O246" s="174"/>
      <c r="P246" s="174"/>
      <c r="Q246" s="174"/>
      <c r="R246" s="174"/>
      <c r="S246" s="174"/>
      <c r="T246" s="174"/>
      <c r="U246" s="174"/>
      <c r="V246" s="174"/>
      <c r="W246" s="174"/>
      <c r="X246" s="179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</row>
    <row r="247" spans="1:37" ht="15" customHeight="1" x14ac:dyDescent="0.25">
      <c r="A247" s="49"/>
      <c r="B247" s="81"/>
      <c r="C247" s="220" t="s">
        <v>301</v>
      </c>
      <c r="D247" s="220"/>
      <c r="E247" s="220"/>
      <c r="F247" s="220"/>
      <c r="G247" s="220"/>
      <c r="H247" s="220"/>
      <c r="I247" s="81"/>
      <c r="J247" s="192" t="s">
        <v>45</v>
      </c>
      <c r="K247" s="64"/>
      <c r="L247" s="189">
        <v>16</v>
      </c>
      <c r="M247" s="22"/>
      <c r="N247" s="174"/>
      <c r="O247" s="174"/>
      <c r="P247" s="174"/>
      <c r="Q247" s="174"/>
      <c r="R247" s="174"/>
      <c r="S247" s="174"/>
      <c r="T247" s="174"/>
      <c r="U247" s="174"/>
      <c r="V247" s="174"/>
      <c r="W247" s="174"/>
      <c r="X247" s="179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</row>
    <row r="248" spans="1:37" ht="15" customHeight="1" x14ac:dyDescent="0.25">
      <c r="A248" s="49"/>
      <c r="B248" s="81"/>
      <c r="C248" s="220" t="s">
        <v>302</v>
      </c>
      <c r="D248" s="220"/>
      <c r="E248" s="220"/>
      <c r="F248" s="220"/>
      <c r="G248" s="220"/>
      <c r="H248" s="220"/>
      <c r="I248" s="81"/>
      <c r="J248" s="192" t="s">
        <v>45</v>
      </c>
      <c r="K248" s="64"/>
      <c r="L248" s="189">
        <v>10</v>
      </c>
      <c r="M248" s="22"/>
      <c r="N248" s="174"/>
      <c r="O248" s="174"/>
      <c r="P248" s="174"/>
      <c r="Q248" s="174"/>
      <c r="R248" s="174"/>
      <c r="S248" s="174"/>
      <c r="T248" s="174"/>
      <c r="U248" s="174"/>
      <c r="V248" s="174"/>
      <c r="W248" s="174"/>
      <c r="X248" s="179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</row>
    <row r="249" spans="1:37" ht="30.75" customHeight="1" x14ac:dyDescent="0.25">
      <c r="A249" s="49"/>
      <c r="B249" s="81"/>
      <c r="C249" s="220" t="s">
        <v>303</v>
      </c>
      <c r="D249" s="220"/>
      <c r="E249" s="220"/>
      <c r="F249" s="220"/>
      <c r="G249" s="220"/>
      <c r="H249" s="220"/>
      <c r="I249" s="81"/>
      <c r="J249" s="192" t="s">
        <v>45</v>
      </c>
      <c r="K249" s="64"/>
      <c r="L249" s="189">
        <v>180</v>
      </c>
      <c r="M249" s="22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9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</row>
    <row r="250" spans="1:37" ht="15" customHeight="1" x14ac:dyDescent="0.25">
      <c r="A250" s="49"/>
      <c r="B250" s="81"/>
      <c r="C250" s="220" t="s">
        <v>304</v>
      </c>
      <c r="D250" s="220"/>
      <c r="E250" s="220"/>
      <c r="F250" s="220"/>
      <c r="G250" s="220"/>
      <c r="H250" s="220"/>
      <c r="I250" s="81"/>
      <c r="J250" s="192" t="s">
        <v>45</v>
      </c>
      <c r="K250" s="64"/>
      <c r="L250" s="189">
        <v>2160</v>
      </c>
      <c r="M250" s="22"/>
      <c r="N250" s="174"/>
      <c r="O250" s="174"/>
      <c r="P250" s="174"/>
      <c r="Q250" s="174"/>
      <c r="R250" s="174"/>
      <c r="S250" s="174"/>
      <c r="T250" s="174"/>
      <c r="U250" s="174"/>
      <c r="V250" s="174"/>
      <c r="W250" s="174"/>
      <c r="X250" s="179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</row>
    <row r="251" spans="1:37" x14ac:dyDescent="0.25">
      <c r="A251" s="49"/>
      <c r="B251" s="194" t="s">
        <v>305</v>
      </c>
      <c r="C251" s="195"/>
      <c r="D251" s="195"/>
      <c r="E251" s="195"/>
      <c r="F251" s="195"/>
      <c r="G251" s="195"/>
      <c r="H251" s="195"/>
      <c r="I251" s="195"/>
      <c r="J251" s="196"/>
      <c r="K251" s="64"/>
      <c r="L251" s="58"/>
      <c r="M251" s="22"/>
      <c r="N251" s="174"/>
      <c r="O251" s="174"/>
      <c r="P251" s="174"/>
      <c r="Q251" s="174"/>
      <c r="R251" s="174"/>
      <c r="S251" s="174"/>
      <c r="T251" s="174"/>
      <c r="U251" s="174"/>
      <c r="V251" s="174"/>
      <c r="W251" s="174"/>
      <c r="X251" s="179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</row>
    <row r="252" spans="1:37" ht="15" customHeight="1" x14ac:dyDescent="0.25">
      <c r="A252" s="49"/>
      <c r="B252" s="81"/>
      <c r="C252" s="220" t="s">
        <v>306</v>
      </c>
      <c r="D252" s="220"/>
      <c r="E252" s="220"/>
      <c r="F252" s="220"/>
      <c r="G252" s="220"/>
      <c r="H252" s="220"/>
      <c r="I252" s="81"/>
      <c r="J252" s="22" t="s">
        <v>45</v>
      </c>
      <c r="K252" s="64"/>
      <c r="L252" s="189">
        <v>26</v>
      </c>
      <c r="M252" s="22"/>
      <c r="N252" s="174"/>
      <c r="O252" s="174"/>
      <c r="P252" s="174"/>
      <c r="Q252" s="174"/>
      <c r="R252" s="174"/>
      <c r="S252" s="174"/>
      <c r="T252" s="174"/>
      <c r="U252" s="174"/>
      <c r="V252" s="174"/>
      <c r="W252" s="174"/>
      <c r="X252" s="179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92"/>
      <c r="AK252" s="92"/>
    </row>
    <row r="253" spans="1:37" ht="15" customHeight="1" x14ac:dyDescent="0.25">
      <c r="A253" s="49"/>
      <c r="B253" s="81"/>
      <c r="C253" s="220" t="s">
        <v>307</v>
      </c>
      <c r="D253" s="220"/>
      <c r="E253" s="220"/>
      <c r="F253" s="220"/>
      <c r="G253" s="220"/>
      <c r="H253" s="220"/>
      <c r="I253" s="81"/>
      <c r="J253" s="22" t="s">
        <v>45</v>
      </c>
      <c r="K253" s="64"/>
      <c r="L253" s="189">
        <v>24</v>
      </c>
      <c r="M253" s="22"/>
      <c r="N253" s="174"/>
      <c r="O253" s="174"/>
      <c r="P253" s="174"/>
      <c r="Q253" s="174"/>
      <c r="R253" s="174"/>
      <c r="S253" s="174"/>
      <c r="T253" s="174"/>
      <c r="U253" s="174"/>
      <c r="V253" s="174"/>
      <c r="W253" s="174"/>
      <c r="X253" s="179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</row>
    <row r="254" spans="1:37" ht="15" customHeight="1" x14ac:dyDescent="0.25">
      <c r="A254" s="49"/>
      <c r="B254" s="81"/>
      <c r="C254" s="220" t="s">
        <v>308</v>
      </c>
      <c r="D254" s="220"/>
      <c r="E254" s="220"/>
      <c r="F254" s="220"/>
      <c r="G254" s="220"/>
      <c r="H254" s="220"/>
      <c r="I254" s="81"/>
      <c r="J254" s="22" t="s">
        <v>45</v>
      </c>
      <c r="K254" s="64"/>
      <c r="L254" s="189"/>
      <c r="M254" s="22"/>
      <c r="N254" s="174"/>
      <c r="O254" s="174"/>
      <c r="P254" s="174"/>
      <c r="Q254" s="174"/>
      <c r="R254" s="174"/>
      <c r="S254" s="174"/>
      <c r="T254" s="174"/>
      <c r="U254" s="174"/>
      <c r="V254" s="174"/>
      <c r="W254" s="174"/>
      <c r="X254" s="179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92"/>
    </row>
    <row r="255" spans="1:37" ht="15" customHeight="1" x14ac:dyDescent="0.25">
      <c r="A255" s="197"/>
      <c r="B255" s="81"/>
      <c r="C255" s="216" t="s">
        <v>309</v>
      </c>
      <c r="D255" s="216"/>
      <c r="E255" s="216"/>
      <c r="F255" s="216"/>
      <c r="G255" s="216"/>
      <c r="H255" s="216"/>
      <c r="I255" s="217"/>
      <c r="J255" s="22" t="s">
        <v>45</v>
      </c>
      <c r="K255" s="64"/>
      <c r="L255" s="189">
        <v>107</v>
      </c>
      <c r="M255" s="22"/>
      <c r="N255" s="174"/>
      <c r="O255" s="174"/>
      <c r="P255" s="174"/>
      <c r="Q255" s="174"/>
      <c r="R255" s="174"/>
      <c r="S255" s="174"/>
      <c r="T255" s="174"/>
      <c r="U255" s="174"/>
      <c r="V255" s="174"/>
      <c r="W255" s="174"/>
      <c r="X255" s="198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</row>
    <row r="256" spans="1:37" x14ac:dyDescent="0.25">
      <c r="A256" s="199"/>
      <c r="B256" s="200" t="s">
        <v>310</v>
      </c>
      <c r="C256" s="200"/>
      <c r="D256" s="200"/>
      <c r="E256" s="200"/>
      <c r="F256" s="200"/>
      <c r="G256" s="200"/>
      <c r="H256" s="200"/>
      <c r="I256" s="200"/>
      <c r="J256" s="201" t="s">
        <v>6</v>
      </c>
      <c r="K256" s="202">
        <f>K240+K233+K231+K221+K212+K188+K177+K171+K166+K160+K155+K150+K139+K121+K98+K94+K77+K66+K45+K22</f>
        <v>34.183333333333337</v>
      </c>
      <c r="L256" s="202">
        <f>L240+L233+L231+L221+L212+L188+L177+L171+L166+L160+L155+L150+L139+L121+L98+L94+L77+L66+L45+L22</f>
        <v>4231869.3199999994</v>
      </c>
      <c r="M256" s="203"/>
      <c r="N256" s="204"/>
      <c r="O256" s="204"/>
      <c r="P256" s="204"/>
      <c r="Q256" s="204"/>
      <c r="R256" s="204"/>
      <c r="S256" s="204"/>
      <c r="T256" s="204"/>
      <c r="U256" s="204"/>
      <c r="V256" s="204"/>
      <c r="W256" s="204"/>
      <c r="X256" s="204"/>
    </row>
    <row r="257" spans="1:24" x14ac:dyDescent="0.25">
      <c r="A257" s="205"/>
      <c r="B257" s="218" t="s">
        <v>311</v>
      </c>
      <c r="C257" s="218"/>
      <c r="D257" s="218"/>
      <c r="E257" s="218"/>
      <c r="F257" s="218"/>
      <c r="G257" s="218"/>
      <c r="H257" s="218"/>
      <c r="I257" s="219"/>
      <c r="J257" s="206"/>
      <c r="K257" s="207"/>
      <c r="L257" s="208">
        <f>I10-L256</f>
        <v>-177445.52000000002</v>
      </c>
      <c r="M257" s="203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</row>
    <row r="258" spans="1:24" ht="12.75" customHeight="1" x14ac:dyDescent="0.25">
      <c r="B258" s="210"/>
      <c r="C258" s="210"/>
      <c r="D258" s="210"/>
      <c r="E258" s="210"/>
      <c r="F258" s="210"/>
      <c r="G258" s="210"/>
      <c r="H258" s="210"/>
      <c r="I258" s="210"/>
      <c r="J258" s="211"/>
      <c r="K258" s="211"/>
      <c r="L258" s="212"/>
    </row>
    <row r="259" spans="1:24" ht="38.25" customHeight="1" x14ac:dyDescent="0.25">
      <c r="A259" s="213"/>
      <c r="B259" s="210"/>
      <c r="C259" s="210"/>
      <c r="D259" s="210"/>
      <c r="E259" s="210"/>
      <c r="F259" s="210"/>
      <c r="G259" s="210"/>
      <c r="H259" s="210"/>
      <c r="I259" s="210"/>
      <c r="L259" s="214"/>
    </row>
    <row r="260" spans="1:24" ht="27" customHeight="1" x14ac:dyDescent="0.25">
      <c r="A260" s="213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5"/>
    </row>
    <row r="261" spans="1:24" ht="51.75" customHeight="1" x14ac:dyDescent="0.25">
      <c r="A261" s="213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5"/>
    </row>
    <row r="262" spans="1:24" ht="28.5" customHeight="1" x14ac:dyDescent="0.25">
      <c r="A262" s="213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5"/>
    </row>
    <row r="263" spans="1:24" x14ac:dyDescent="0.25">
      <c r="A263" s="210"/>
      <c r="J263" s="210"/>
      <c r="K263" s="210"/>
      <c r="L263" s="210"/>
    </row>
    <row r="264" spans="1:24" x14ac:dyDescent="0.25">
      <c r="J264" s="210"/>
      <c r="K264" s="210"/>
      <c r="L264" s="210"/>
    </row>
  </sheetData>
  <mergeCells count="273">
    <mergeCell ref="C8:E8"/>
    <mergeCell ref="G8:H8"/>
    <mergeCell ref="I8:J8"/>
    <mergeCell ref="K8:L8"/>
    <mergeCell ref="C9:E9"/>
    <mergeCell ref="G9:H9"/>
    <mergeCell ref="I9:J9"/>
    <mergeCell ref="K9:L9"/>
    <mergeCell ref="A1:M1"/>
    <mergeCell ref="A2:M2"/>
    <mergeCell ref="A3:X3"/>
    <mergeCell ref="A4:X4"/>
    <mergeCell ref="A5:X5"/>
    <mergeCell ref="C7:F7"/>
    <mergeCell ref="G7:H7"/>
    <mergeCell ref="I7:J7"/>
    <mergeCell ref="K7:L7"/>
    <mergeCell ref="K18:L18"/>
    <mergeCell ref="I12:J12"/>
    <mergeCell ref="G13:H13"/>
    <mergeCell ref="I13:J13"/>
    <mergeCell ref="K13:L13"/>
    <mergeCell ref="G14:H14"/>
    <mergeCell ref="I14:J14"/>
    <mergeCell ref="K14:L14"/>
    <mergeCell ref="C10:H10"/>
    <mergeCell ref="I10:J10"/>
    <mergeCell ref="K10:L10"/>
    <mergeCell ref="C11:E11"/>
    <mergeCell ref="G11:H11"/>
    <mergeCell ref="I11:J11"/>
    <mergeCell ref="K11:L11"/>
    <mergeCell ref="E19:G19"/>
    <mergeCell ref="H19:J19"/>
    <mergeCell ref="B20:I20"/>
    <mergeCell ref="B22:I22"/>
    <mergeCell ref="B23:I23"/>
    <mergeCell ref="B24:D24"/>
    <mergeCell ref="I15:J15"/>
    <mergeCell ref="I16:J16"/>
    <mergeCell ref="I17:J17"/>
    <mergeCell ref="G18:H18"/>
    <mergeCell ref="I18:J18"/>
    <mergeCell ref="B31:I31"/>
    <mergeCell ref="C32:H32"/>
    <mergeCell ref="C33:I33"/>
    <mergeCell ref="B34:I34"/>
    <mergeCell ref="C35:H35"/>
    <mergeCell ref="B36:I36"/>
    <mergeCell ref="C25:H25"/>
    <mergeCell ref="C26:H26"/>
    <mergeCell ref="C27:H27"/>
    <mergeCell ref="B28:I28"/>
    <mergeCell ref="C29:H29"/>
    <mergeCell ref="C30:H30"/>
    <mergeCell ref="B43:I43"/>
    <mergeCell ref="C44:I44"/>
    <mergeCell ref="B45:I45"/>
    <mergeCell ref="B46:I46"/>
    <mergeCell ref="B47:D47"/>
    <mergeCell ref="C48:H48"/>
    <mergeCell ref="C37:H37"/>
    <mergeCell ref="C38:H38"/>
    <mergeCell ref="C39:I39"/>
    <mergeCell ref="C40:I40"/>
    <mergeCell ref="C41:H41"/>
    <mergeCell ref="B42:I42"/>
    <mergeCell ref="C55:H55"/>
    <mergeCell ref="C56:H56"/>
    <mergeCell ref="C57:H57"/>
    <mergeCell ref="C58:I58"/>
    <mergeCell ref="C59:H59"/>
    <mergeCell ref="C60:H60"/>
    <mergeCell ref="C49:H49"/>
    <mergeCell ref="C50:H50"/>
    <mergeCell ref="C51:H51"/>
    <mergeCell ref="C52:H52"/>
    <mergeCell ref="C53:H53"/>
    <mergeCell ref="C54:H54"/>
    <mergeCell ref="B67:I67"/>
    <mergeCell ref="B68:D68"/>
    <mergeCell ref="C69:H69"/>
    <mergeCell ref="C70:H70"/>
    <mergeCell ref="C71:H71"/>
    <mergeCell ref="C72:H72"/>
    <mergeCell ref="C61:H61"/>
    <mergeCell ref="C62:H62"/>
    <mergeCell ref="C63:I63"/>
    <mergeCell ref="C64:H64"/>
    <mergeCell ref="C65:I65"/>
    <mergeCell ref="B66:I66"/>
    <mergeCell ref="B79:I79"/>
    <mergeCell ref="B80:I80"/>
    <mergeCell ref="B81:I81"/>
    <mergeCell ref="B82:I82"/>
    <mergeCell ref="B83:I83"/>
    <mergeCell ref="B84:D84"/>
    <mergeCell ref="C73:H73"/>
    <mergeCell ref="C74:H74"/>
    <mergeCell ref="C75:H75"/>
    <mergeCell ref="C76:H76"/>
    <mergeCell ref="B77:I77"/>
    <mergeCell ref="B78:I78"/>
    <mergeCell ref="B91:I91"/>
    <mergeCell ref="C92:H92"/>
    <mergeCell ref="C93:H93"/>
    <mergeCell ref="B94:I94"/>
    <mergeCell ref="B95:I95"/>
    <mergeCell ref="B96:H96"/>
    <mergeCell ref="C85:H85"/>
    <mergeCell ref="C86:H86"/>
    <mergeCell ref="C87:H87"/>
    <mergeCell ref="B88:I88"/>
    <mergeCell ref="C89:H89"/>
    <mergeCell ref="C90:I90"/>
    <mergeCell ref="C103:H103"/>
    <mergeCell ref="C104:I104"/>
    <mergeCell ref="C105:H105"/>
    <mergeCell ref="B106:H106"/>
    <mergeCell ref="C107:H107"/>
    <mergeCell ref="C108:H108"/>
    <mergeCell ref="C97:I97"/>
    <mergeCell ref="B98:I98"/>
    <mergeCell ref="B99:I99"/>
    <mergeCell ref="B100:D100"/>
    <mergeCell ref="C101:H101"/>
    <mergeCell ref="C102:H102"/>
    <mergeCell ref="B115:I115"/>
    <mergeCell ref="B116:H116"/>
    <mergeCell ref="C117:H117"/>
    <mergeCell ref="C118:H118"/>
    <mergeCell ref="C119:H119"/>
    <mergeCell ref="C120:F120"/>
    <mergeCell ref="C109:H109"/>
    <mergeCell ref="C110:H110"/>
    <mergeCell ref="C111:H111"/>
    <mergeCell ref="C112:H112"/>
    <mergeCell ref="C113:H113"/>
    <mergeCell ref="C114:H114"/>
    <mergeCell ref="B127:H127"/>
    <mergeCell ref="C128:H128"/>
    <mergeCell ref="C129:H129"/>
    <mergeCell ref="C130:H130"/>
    <mergeCell ref="C131:H131"/>
    <mergeCell ref="B132:I132"/>
    <mergeCell ref="B121:I121"/>
    <mergeCell ref="B122:I122"/>
    <mergeCell ref="C123:H123"/>
    <mergeCell ref="C124:H124"/>
    <mergeCell ref="C125:H125"/>
    <mergeCell ref="C126:H126"/>
    <mergeCell ref="B139:I139"/>
    <mergeCell ref="B140:I140"/>
    <mergeCell ref="C141:H141"/>
    <mergeCell ref="C142:H142"/>
    <mergeCell ref="C143:I143"/>
    <mergeCell ref="C144:I144"/>
    <mergeCell ref="C133:H133"/>
    <mergeCell ref="C134:I134"/>
    <mergeCell ref="B135:H135"/>
    <mergeCell ref="C136:H136"/>
    <mergeCell ref="C137:H137"/>
    <mergeCell ref="C138:H138"/>
    <mergeCell ref="B151:I151"/>
    <mergeCell ref="C152:I152"/>
    <mergeCell ref="C153:I153"/>
    <mergeCell ref="C154:I154"/>
    <mergeCell ref="B155:I155"/>
    <mergeCell ref="B156:I156"/>
    <mergeCell ref="C145:H145"/>
    <mergeCell ref="C146:H146"/>
    <mergeCell ref="B147:I147"/>
    <mergeCell ref="C148:H148"/>
    <mergeCell ref="C149:H149"/>
    <mergeCell ref="B150:I150"/>
    <mergeCell ref="C163:I163"/>
    <mergeCell ref="C164:I164"/>
    <mergeCell ref="C165:I165"/>
    <mergeCell ref="B166:I166"/>
    <mergeCell ref="B167:I167"/>
    <mergeCell ref="C168:I168"/>
    <mergeCell ref="C157:I157"/>
    <mergeCell ref="C158:I158"/>
    <mergeCell ref="C159:I159"/>
    <mergeCell ref="B160:I160"/>
    <mergeCell ref="B161:I161"/>
    <mergeCell ref="C162:I162"/>
    <mergeCell ref="C175:H175"/>
    <mergeCell ref="C176:I176"/>
    <mergeCell ref="B177:I177"/>
    <mergeCell ref="B178:I178"/>
    <mergeCell ref="B179:I179"/>
    <mergeCell ref="B180:I180"/>
    <mergeCell ref="C169:I169"/>
    <mergeCell ref="C170:I170"/>
    <mergeCell ref="B171:I171"/>
    <mergeCell ref="B172:I172"/>
    <mergeCell ref="B173:D173"/>
    <mergeCell ref="C174:H174"/>
    <mergeCell ref="B187:I187"/>
    <mergeCell ref="B188:I188"/>
    <mergeCell ref="B189:I189"/>
    <mergeCell ref="B190:I190"/>
    <mergeCell ref="B191:I191"/>
    <mergeCell ref="B192:I192"/>
    <mergeCell ref="B181:I181"/>
    <mergeCell ref="B182:I182"/>
    <mergeCell ref="B183:I183"/>
    <mergeCell ref="B184:I184"/>
    <mergeCell ref="C185:H185"/>
    <mergeCell ref="B186:I186"/>
    <mergeCell ref="B199:I199"/>
    <mergeCell ref="B200:I200"/>
    <mergeCell ref="B201:I201"/>
    <mergeCell ref="B202:I202"/>
    <mergeCell ref="B203:I203"/>
    <mergeCell ref="B204:I204"/>
    <mergeCell ref="B193:I193"/>
    <mergeCell ref="B194:I194"/>
    <mergeCell ref="B195:I195"/>
    <mergeCell ref="B196:I196"/>
    <mergeCell ref="B197:I197"/>
    <mergeCell ref="B198:I198"/>
    <mergeCell ref="C211:H211"/>
    <mergeCell ref="B212:I212"/>
    <mergeCell ref="B213:I213"/>
    <mergeCell ref="B214:I214"/>
    <mergeCell ref="B215:I215"/>
    <mergeCell ref="B216:I216"/>
    <mergeCell ref="B205:D205"/>
    <mergeCell ref="C206:H206"/>
    <mergeCell ref="C207:H207"/>
    <mergeCell ref="C208:H208"/>
    <mergeCell ref="C209:H209"/>
    <mergeCell ref="C210:H210"/>
    <mergeCell ref="B223:I223"/>
    <mergeCell ref="C224:H224"/>
    <mergeCell ref="C225:H225"/>
    <mergeCell ref="C226:H226"/>
    <mergeCell ref="C227:H227"/>
    <mergeCell ref="C228:H228"/>
    <mergeCell ref="B217:I217"/>
    <mergeCell ref="B218:I218"/>
    <mergeCell ref="C219:I219"/>
    <mergeCell ref="C220:I220"/>
    <mergeCell ref="B221:I221"/>
    <mergeCell ref="B222:I222"/>
    <mergeCell ref="C236:H236"/>
    <mergeCell ref="C237:H237"/>
    <mergeCell ref="C238:H238"/>
    <mergeCell ref="C239:H239"/>
    <mergeCell ref="B240:I240"/>
    <mergeCell ref="B241:I241"/>
    <mergeCell ref="C229:H229"/>
    <mergeCell ref="B231:I231"/>
    <mergeCell ref="B232:I232"/>
    <mergeCell ref="B233:I233"/>
    <mergeCell ref="B234:I234"/>
    <mergeCell ref="B235:H235"/>
    <mergeCell ref="C255:I255"/>
    <mergeCell ref="B257:I257"/>
    <mergeCell ref="C248:H248"/>
    <mergeCell ref="C249:H249"/>
    <mergeCell ref="C250:H250"/>
    <mergeCell ref="C252:H252"/>
    <mergeCell ref="C253:H253"/>
    <mergeCell ref="C254:H254"/>
    <mergeCell ref="B242:D242"/>
    <mergeCell ref="C243:H243"/>
    <mergeCell ref="C244:H244"/>
    <mergeCell ref="C245:H245"/>
    <mergeCell ref="C246:H246"/>
    <mergeCell ref="C247:H247"/>
  </mergeCells>
  <pageMargins left="0.39370078740157483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2022-02-14T05:36:12Z</dcterms:modified>
</cp:coreProperties>
</file>